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23655" windowHeight="12465"/>
  </bookViews>
  <sheets>
    <sheet name="Rekapitulace stavby" sheetId="1" r:id="rId1"/>
    <sheet name="101 - MK1 - u kapličky" sheetId="2" r:id="rId2"/>
    <sheet name="102 - MK2 - u myslivecké ..." sheetId="3" r:id="rId3"/>
    <sheet name="Pokyny pro vyplnění" sheetId="4" r:id="rId4"/>
  </sheets>
  <definedNames>
    <definedName name="_xlnm._FilterDatabase" localSheetId="1" hidden="1">'101 - MK1 - u kapličky'!$C$84:$K$146</definedName>
    <definedName name="_xlnm._FilterDatabase" localSheetId="2" hidden="1">'102 - MK2 - u myslivecké ...'!$C$85:$K$131</definedName>
    <definedName name="_xlnm.Print_Titles" localSheetId="1">'101 - MK1 - u kapličky'!$84:$84</definedName>
    <definedName name="_xlnm.Print_Titles" localSheetId="2">'102 - MK2 - u myslivecké ...'!$85:$85</definedName>
    <definedName name="_xlnm.Print_Titles" localSheetId="0">'Rekapitulace stavby'!$49:$49</definedName>
    <definedName name="_xlnm.Print_Area" localSheetId="1">'101 - MK1 - u kapličky'!$C$4:$J$36,'101 - MK1 - u kapličky'!$C$42:$J$66,'101 - MK1 - u kapličky'!$C$72:$K$146</definedName>
    <definedName name="_xlnm.Print_Area" localSheetId="2">'102 - MK2 - u myslivecké ...'!$C$4:$J$36,'102 - MK2 - u myslivecké ...'!$C$42:$J$67,'102 - MK2 - u myslivecké ...'!$C$73:$K$131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4519"/>
</workbook>
</file>

<file path=xl/calcChain.xml><?xml version="1.0" encoding="utf-8"?>
<calcChain xmlns="http://schemas.openxmlformats.org/spreadsheetml/2006/main">
  <c r="BK130" i="3"/>
  <c r="J130" s="1"/>
  <c r="J66" s="1"/>
  <c r="T127"/>
  <c r="T126" s="1"/>
  <c r="J127"/>
  <c r="BK127"/>
  <c r="BK126" s="1"/>
  <c r="J126" s="1"/>
  <c r="J64" s="1"/>
  <c r="BK119"/>
  <c r="J119" s="1"/>
  <c r="J62" s="1"/>
  <c r="P100"/>
  <c r="T88"/>
  <c r="R88"/>
  <c r="BK88"/>
  <c r="J88" s="1"/>
  <c r="J58" s="1"/>
  <c r="AY53" i="1"/>
  <c r="AX53"/>
  <c r="BI131" i="3"/>
  <c r="BH131"/>
  <c r="BG131"/>
  <c r="BF131"/>
  <c r="T131"/>
  <c r="T130" s="1"/>
  <c r="R131"/>
  <c r="R130" s="1"/>
  <c r="P131"/>
  <c r="P130" s="1"/>
  <c r="BK131"/>
  <c r="J131"/>
  <c r="BE131" s="1"/>
  <c r="BI128"/>
  <c r="BH128"/>
  <c r="BG128"/>
  <c r="BF128"/>
  <c r="T128"/>
  <c r="R128"/>
  <c r="R127" s="1"/>
  <c r="R126" s="1"/>
  <c r="P128"/>
  <c r="P127" s="1"/>
  <c r="BK128"/>
  <c r="J128"/>
  <c r="BE128" s="1"/>
  <c r="J65"/>
  <c r="BI125"/>
  <c r="BH125"/>
  <c r="BG125"/>
  <c r="BF125"/>
  <c r="T125"/>
  <c r="T124" s="1"/>
  <c r="R125"/>
  <c r="R124" s="1"/>
  <c r="P125"/>
  <c r="P124" s="1"/>
  <c r="BK125"/>
  <c r="BK124" s="1"/>
  <c r="J124" s="1"/>
  <c r="J63" s="1"/>
  <c r="J125"/>
  <c r="BE125" s="1"/>
  <c r="BI123"/>
  <c r="BH123"/>
  <c r="BG123"/>
  <c r="BF123"/>
  <c r="BE123"/>
  <c r="T123"/>
  <c r="R123"/>
  <c r="P123"/>
  <c r="BK123"/>
  <c r="J123"/>
  <c r="BI121"/>
  <c r="BH121"/>
  <c r="BG121"/>
  <c r="BF121"/>
  <c r="T121"/>
  <c r="T119" s="1"/>
  <c r="R121"/>
  <c r="R119" s="1"/>
  <c r="P121"/>
  <c r="BK121"/>
  <c r="J121"/>
  <c r="BE121" s="1"/>
  <c r="BI120"/>
  <c r="BH120"/>
  <c r="BG120"/>
  <c r="BF120"/>
  <c r="BE120"/>
  <c r="T120"/>
  <c r="R120"/>
  <c r="P120"/>
  <c r="P119" s="1"/>
  <c r="BK120"/>
  <c r="J120"/>
  <c r="BI117"/>
  <c r="BH117"/>
  <c r="BG117"/>
  <c r="BF117"/>
  <c r="BE117"/>
  <c r="T117"/>
  <c r="R117"/>
  <c r="P117"/>
  <c r="BK117"/>
  <c r="J117"/>
  <c r="BI116"/>
  <c r="BH116"/>
  <c r="BG116"/>
  <c r="BF116"/>
  <c r="T116"/>
  <c r="R116"/>
  <c r="P116"/>
  <c r="BK116"/>
  <c r="J116"/>
  <c r="BE116" s="1"/>
  <c r="BI115"/>
  <c r="BH115"/>
  <c r="BG115"/>
  <c r="BF115"/>
  <c r="BE115"/>
  <c r="T115"/>
  <c r="R115"/>
  <c r="P115"/>
  <c r="BK115"/>
  <c r="J115"/>
  <c r="BI109"/>
  <c r="BH109"/>
  <c r="BG109"/>
  <c r="BF109"/>
  <c r="BE109"/>
  <c r="T109"/>
  <c r="R109"/>
  <c r="P109"/>
  <c r="BK109"/>
  <c r="J109"/>
  <c r="BI103"/>
  <c r="BH103"/>
  <c r="BG103"/>
  <c r="BF103"/>
  <c r="BE103"/>
  <c r="T103"/>
  <c r="T102" s="1"/>
  <c r="R103"/>
  <c r="R102" s="1"/>
  <c r="P103"/>
  <c r="P102" s="1"/>
  <c r="BK103"/>
  <c r="BK102" s="1"/>
  <c r="J102" s="1"/>
  <c r="J61" s="1"/>
  <c r="J103"/>
  <c r="BI101"/>
  <c r="BH101"/>
  <c r="BG101"/>
  <c r="BF101"/>
  <c r="T101"/>
  <c r="T100" s="1"/>
  <c r="R101"/>
  <c r="R100" s="1"/>
  <c r="P101"/>
  <c r="BK101"/>
  <c r="BK100" s="1"/>
  <c r="J100" s="1"/>
  <c r="J60" s="1"/>
  <c r="J101"/>
  <c r="BE101" s="1"/>
  <c r="BI99"/>
  <c r="BH99"/>
  <c r="BG99"/>
  <c r="BF99"/>
  <c r="BE99"/>
  <c r="T99"/>
  <c r="R99"/>
  <c r="P99"/>
  <c r="BK99"/>
  <c r="J99"/>
  <c r="BI98"/>
  <c r="F34" s="1"/>
  <c r="BD53" i="1" s="1"/>
  <c r="BH98" i="3"/>
  <c r="F33" s="1"/>
  <c r="BC53" i="1" s="1"/>
  <c r="BG98" i="3"/>
  <c r="BF98"/>
  <c r="BE98"/>
  <c r="T98"/>
  <c r="R98"/>
  <c r="P98"/>
  <c r="BK98"/>
  <c r="J98"/>
  <c r="BI96"/>
  <c r="BH96"/>
  <c r="BG96"/>
  <c r="BF96"/>
  <c r="BE96"/>
  <c r="T96"/>
  <c r="T95" s="1"/>
  <c r="R96"/>
  <c r="R95" s="1"/>
  <c r="P96"/>
  <c r="P95" s="1"/>
  <c r="BK96"/>
  <c r="BK95" s="1"/>
  <c r="J95" s="1"/>
  <c r="J59" s="1"/>
  <c r="J96"/>
  <c r="BI89"/>
  <c r="BH89"/>
  <c r="BG89"/>
  <c r="F32" s="1"/>
  <c r="BB53" i="1" s="1"/>
  <c r="BF89" i="3"/>
  <c r="J31" s="1"/>
  <c r="AW53" i="1" s="1"/>
  <c r="BE89" i="3"/>
  <c r="T89"/>
  <c r="R89"/>
  <c r="P89"/>
  <c r="P88" s="1"/>
  <c r="BK89"/>
  <c r="J89"/>
  <c r="F82"/>
  <c r="J80"/>
  <c r="F80"/>
  <c r="E78"/>
  <c r="F51"/>
  <c r="F49"/>
  <c r="E47"/>
  <c r="J21"/>
  <c r="E21"/>
  <c r="J82" s="1"/>
  <c r="J20"/>
  <c r="J18"/>
  <c r="E18"/>
  <c r="F52" s="1"/>
  <c r="J17"/>
  <c r="J12"/>
  <c r="J49" s="1"/>
  <c r="E7"/>
  <c r="E76" s="1"/>
  <c r="T145" i="2"/>
  <c r="BK145"/>
  <c r="J145" s="1"/>
  <c r="J65" s="1"/>
  <c r="T142"/>
  <c r="T141" s="1"/>
  <c r="R139"/>
  <c r="T134"/>
  <c r="P100"/>
  <c r="R87"/>
  <c r="AY52" i="1"/>
  <c r="AX52"/>
  <c r="BI146" i="2"/>
  <c r="BH146"/>
  <c r="BG146"/>
  <c r="BF146"/>
  <c r="T146"/>
  <c r="R146"/>
  <c r="R145" s="1"/>
  <c r="P146"/>
  <c r="P145" s="1"/>
  <c r="BK146"/>
  <c r="J146"/>
  <c r="BE146" s="1"/>
  <c r="BI143"/>
  <c r="BH143"/>
  <c r="BG143"/>
  <c r="BF143"/>
  <c r="BE143"/>
  <c r="T143"/>
  <c r="R143"/>
  <c r="R142" s="1"/>
  <c r="R141" s="1"/>
  <c r="P143"/>
  <c r="P142" s="1"/>
  <c r="P141" s="1"/>
  <c r="BK143"/>
  <c r="BK142" s="1"/>
  <c r="J143"/>
  <c r="BI140"/>
  <c r="BH140"/>
  <c r="BG140"/>
  <c r="BF140"/>
  <c r="BE140"/>
  <c r="T140"/>
  <c r="T139" s="1"/>
  <c r="R140"/>
  <c r="P140"/>
  <c r="P139" s="1"/>
  <c r="BK140"/>
  <c r="BK139" s="1"/>
  <c r="J139" s="1"/>
  <c r="J62" s="1"/>
  <c r="J140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R134" s="1"/>
  <c r="P136"/>
  <c r="BK136"/>
  <c r="J136"/>
  <c r="BI135"/>
  <c r="BH135"/>
  <c r="BG135"/>
  <c r="BF135"/>
  <c r="BE135"/>
  <c r="T135"/>
  <c r="R135"/>
  <c r="P135"/>
  <c r="P134" s="1"/>
  <c r="BK135"/>
  <c r="BK134" s="1"/>
  <c r="J134" s="1"/>
  <c r="J61" s="1"/>
  <c r="J135"/>
  <c r="BI132"/>
  <c r="BH132"/>
  <c r="BG132"/>
  <c r="BF132"/>
  <c r="T132"/>
  <c r="R132"/>
  <c r="P132"/>
  <c r="BK132"/>
  <c r="J132"/>
  <c r="BE132" s="1"/>
  <c r="BI131"/>
  <c r="BH131"/>
  <c r="BG131"/>
  <c r="BF131"/>
  <c r="BE131"/>
  <c r="T131"/>
  <c r="R131"/>
  <c r="P131"/>
  <c r="BK131"/>
  <c r="J131"/>
  <c r="BI130"/>
  <c r="BH130"/>
  <c r="BG130"/>
  <c r="BF130"/>
  <c r="T130"/>
  <c r="R130"/>
  <c r="P130"/>
  <c r="BK130"/>
  <c r="J130"/>
  <c r="BE130" s="1"/>
  <c r="BI118"/>
  <c r="BH118"/>
  <c r="BG118"/>
  <c r="BF118"/>
  <c r="BE118"/>
  <c r="T118"/>
  <c r="R118"/>
  <c r="P118"/>
  <c r="BK118"/>
  <c r="BK105" s="1"/>
  <c r="J105" s="1"/>
  <c r="J60" s="1"/>
  <c r="J118"/>
  <c r="BI106"/>
  <c r="BH106"/>
  <c r="F33" s="1"/>
  <c r="BC52" i="1" s="1"/>
  <c r="BG106" i="2"/>
  <c r="BF106"/>
  <c r="T106"/>
  <c r="T105" s="1"/>
  <c r="R106"/>
  <c r="R105" s="1"/>
  <c r="P106"/>
  <c r="P105" s="1"/>
  <c r="BK106"/>
  <c r="J106"/>
  <c r="BE106" s="1"/>
  <c r="BI104"/>
  <c r="BH104"/>
  <c r="BG104"/>
  <c r="BF104"/>
  <c r="T104"/>
  <c r="R104"/>
  <c r="P104"/>
  <c r="BK104"/>
  <c r="J104"/>
  <c r="BE104" s="1"/>
  <c r="BI103"/>
  <c r="BH103"/>
  <c r="BG103"/>
  <c r="BF103"/>
  <c r="BE103"/>
  <c r="T103"/>
  <c r="R103"/>
  <c r="P103"/>
  <c r="BK103"/>
  <c r="J103"/>
  <c r="BI101"/>
  <c r="BH101"/>
  <c r="BG101"/>
  <c r="F32" s="1"/>
  <c r="BB52" i="1" s="1"/>
  <c r="BB51" s="1"/>
  <c r="BF101" i="2"/>
  <c r="T101"/>
  <c r="T100" s="1"/>
  <c r="R101"/>
  <c r="R100" s="1"/>
  <c r="P101"/>
  <c r="BK101"/>
  <c r="BK100" s="1"/>
  <c r="J100" s="1"/>
  <c r="J59" s="1"/>
  <c r="J101"/>
  <c r="BE101" s="1"/>
  <c r="BI88"/>
  <c r="F34" s="1"/>
  <c r="BD52" i="1" s="1"/>
  <c r="BD51" s="1"/>
  <c r="W30" s="1"/>
  <c r="BH88" i="2"/>
  <c r="BG88"/>
  <c r="BF88"/>
  <c r="F31" s="1"/>
  <c r="BA52" i="1" s="1"/>
  <c r="BE88" i="2"/>
  <c r="T88"/>
  <c r="T87" s="1"/>
  <c r="T86" s="1"/>
  <c r="T85" s="1"/>
  <c r="R88"/>
  <c r="P88"/>
  <c r="P87" s="1"/>
  <c r="BK88"/>
  <c r="BK87" s="1"/>
  <c r="J88"/>
  <c r="F81"/>
  <c r="J79"/>
  <c r="F79"/>
  <c r="E77"/>
  <c r="F51"/>
  <c r="F49"/>
  <c r="E47"/>
  <c r="J21"/>
  <c r="E21"/>
  <c r="J81" s="1"/>
  <c r="J20"/>
  <c r="J18"/>
  <c r="E18"/>
  <c r="F82" s="1"/>
  <c r="J17"/>
  <c r="J12"/>
  <c r="J49" s="1"/>
  <c r="E7"/>
  <c r="E75" s="1"/>
  <c r="AS51" i="1"/>
  <c r="L47"/>
  <c r="AM46"/>
  <c r="L46"/>
  <c r="AM44"/>
  <c r="L44"/>
  <c r="L42"/>
  <c r="L41"/>
  <c r="BK86" i="2" l="1"/>
  <c r="J87"/>
  <c r="J58" s="1"/>
  <c r="F30"/>
  <c r="AZ52" i="1" s="1"/>
  <c r="BC51"/>
  <c r="F30" i="3"/>
  <c r="AZ53" i="1" s="1"/>
  <c r="W28"/>
  <c r="AX51"/>
  <c r="J142" i="2"/>
  <c r="J64" s="1"/>
  <c r="BK141"/>
  <c r="J141" s="1"/>
  <c r="J63" s="1"/>
  <c r="P126" i="3"/>
  <c r="T87"/>
  <c r="T86" s="1"/>
  <c r="P86" i="2"/>
  <c r="P85" s="1"/>
  <c r="AU52" i="1" s="1"/>
  <c r="BA51"/>
  <c r="J30" i="2"/>
  <c r="AV52" i="1" s="1"/>
  <c r="AT52" s="1"/>
  <c r="R86" i="2"/>
  <c r="R85" s="1"/>
  <c r="P87" i="3"/>
  <c r="R87"/>
  <c r="R86" s="1"/>
  <c r="J51" i="2"/>
  <c r="J51" i="3"/>
  <c r="F83"/>
  <c r="J30"/>
  <c r="AV53" i="1" s="1"/>
  <c r="AT53" s="1"/>
  <c r="BK87" i="3"/>
  <c r="E45" i="2"/>
  <c r="J31"/>
  <c r="AW52" i="1" s="1"/>
  <c r="E45" i="3"/>
  <c r="F52" i="2"/>
  <c r="F31" i="3"/>
  <c r="BA53" i="1" s="1"/>
  <c r="AW51" l="1"/>
  <c r="AK27" s="1"/>
  <c r="W27"/>
  <c r="J86" i="2"/>
  <c r="J57" s="1"/>
  <c r="BK85"/>
  <c r="J85" s="1"/>
  <c r="AZ51" i="1"/>
  <c r="BK86" i="3"/>
  <c r="J86" s="1"/>
  <c r="J87"/>
  <c r="J57" s="1"/>
  <c r="W29" i="1"/>
  <c r="AY51"/>
  <c r="P86" i="3"/>
  <c r="AU53" i="1" s="1"/>
  <c r="AU51" s="1"/>
  <c r="AV51" l="1"/>
  <c r="W26"/>
  <c r="J27" i="3"/>
  <c r="J56"/>
  <c r="J27" i="2"/>
  <c r="J56"/>
  <c r="J36" l="1"/>
  <c r="AG52" i="1"/>
  <c r="AT51"/>
  <c r="AK26"/>
  <c r="J36" i="3"/>
  <c r="AG53" i="1"/>
  <c r="AN53" s="1"/>
  <c r="AG51" l="1"/>
  <c r="AN52"/>
  <c r="AK23" l="1"/>
  <c r="AK32" s="1"/>
  <c r="AN51"/>
</calcChain>
</file>

<file path=xl/sharedStrings.xml><?xml version="1.0" encoding="utf-8"?>
<sst xmlns="http://schemas.openxmlformats.org/spreadsheetml/2006/main" count="1916" uniqueCount="461">
  <si>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</si>
  <si>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</si>
  <si>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</si>
  <si>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</si>
  <si>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</si>
  <si>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</si>
  <si>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</si>
  <si>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{e8e4e4f1-174e-4742-bdbd-42c6905bde96}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</si>
  <si>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</si>
  <si>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</si>
  <si>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</si>
  <si>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</si>
  <si>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</si>
  <si>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</si>
  <si>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</si>
  <si>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</si>
  <si>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</si>
  <si>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2017-6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</si>
  <si>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</si>
  <si>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</si>
  <si>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místních komunikací Branná</t>
  </si>
  <si>
    <t>KSO:</t>
  </si>
  <si>
    <t>822 27</t>
  </si>
  <si>
    <t>CC-CZ:</t>
  </si>
  <si>
    <t/>
  </si>
  <si>
    <t>Místo:</t>
  </si>
  <si>
    <t>Branná</t>
  </si>
  <si>
    <t>Datum:</t>
  </si>
  <si>
    <t>15. 3. 2017</t>
  </si>
  <si>
    <t>Zadavatel:</t>
  </si>
  <si>
    <t>IČ:</t>
  </si>
  <si>
    <t>00247618</t>
  </si>
  <si>
    <t>Město Třeboň, Palackého nám. 46, Třeboň, 379 01</t>
  </si>
  <si>
    <t>DIČ:</t>
  </si>
  <si>
    <t>CZ00247618</t>
  </si>
  <si>
    <t>Uchazeč:</t>
  </si>
  <si>
    <t>Vyplň údaj</t>
  </si>
  <si>
    <t>Projektant:</t>
  </si>
  <si>
    <t>True</t>
  </si>
  <si>
    <t xml:space="preserve"> 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</si>
  <si>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</si>
  <si>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</si>
  <si>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</si>
  <si>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</si>
  <si>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</si>
  <si>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</si>
  <si>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</si>
  <si>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</si>
  <si>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</si>
  <si>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</si>
  <si>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</si>
  <si>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</si>
  <si>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</si>
  <si>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</si>
  <si>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</si>
  <si>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</si>
  <si>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</si>
  <si>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</si>
  <si>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</si>
  <si>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</si>
  <si>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</si>
  <si>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</si>
  <si>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</si>
  <si>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</si>
  <si>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</si>
  <si>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</si>
  <si>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</si>
  <si>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</si>
  <si>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</si>
  <si>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</si>
  <si>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</si>
  <si>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</si>
  <si>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</si>
  <si>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</si>
  <si>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</si>
  <si>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</si>
  <si>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</si>
  <si>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</si>
  <si>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</si>
  <si>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</si>
  <si>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</si>
  <si>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</si>
  <si>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MK1 - u kapličky</t>
  </si>
  <si>
    <t>STA</t>
  </si>
  <si>
    <t>{f1fa9a8a-1b54-4109-bb12-101fb259cdb4}</t>
  </si>
  <si>
    <t>2</t>
  </si>
  <si>
    <t>102</t>
  </si>
  <si>
    <t>MK2 - u myslivecké klubovny</t>
  </si>
  <si>
    <t>{c642c16d-0e51-4f05-a4b2-aa9434c80061}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</si>
  <si>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</si>
  <si>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</si>
  <si>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</si>
  <si>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</si>
  <si>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</si>
  <si>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</si>
  <si>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</si>
  <si>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101 - MK1 - u kapličky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</si>
  <si>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</si>
  <si>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</si>
  <si>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</si>
  <si>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</si>
  <si>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</si>
  <si>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</si>
  <si>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</si>
  <si>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</si>
  <si>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</si>
  <si>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</si>
  <si>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</si>
  <si>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</si>
  <si>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</si>
  <si>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</si>
  <si>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</si>
  <si>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</si>
  <si>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</si>
  <si>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</si>
  <si>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</si>
  <si>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</si>
  <si>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</si>
  <si>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</si>
  <si>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</si>
  <si>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</si>
  <si>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</si>
  <si>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</si>
  <si>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</si>
  <si>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</si>
  <si>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</si>
  <si>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</si>
  <si>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</si>
  <si>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</si>
  <si>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</si>
  <si>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113154122</t>
  </si>
  <si>
    <t>Frézování živičného podkladu nebo krytu s naložením na dopravní prostředek plochy do 500 m2 bez překážek v trase pruhu šířky přes 0,5 m do 1 m, tloušťky vrstvy 40 mm</t>
  </si>
  <si>
    <t>m2</t>
  </si>
  <si>
    <t>CS ÚRS 2017 01</t>
  </si>
  <si>
    <t>4</t>
  </si>
  <si>
    <t>-1036675863</t>
  </si>
  <si>
    <t>VV</t>
  </si>
  <si>
    <t>"odstranění vozovky v místě napojení na silnici II/154" 38*1</t>
  </si>
  <si>
    <t>"odstranění vozovky na ZÚ" 5*1</t>
  </si>
  <si>
    <t>"odstranění vozovky na KÚ" 21*1</t>
  </si>
  <si>
    <t>"odstranění vozovky před vjezdem k nem.č.pop.39"18*1</t>
  </si>
  <si>
    <t>"odstranění vozovky před vjezdem k nem.č.pop.38"5*1</t>
  </si>
  <si>
    <t>"odstranění vozovky před vjezdem k nem.p.č.2827/34"8*1</t>
  </si>
  <si>
    <t>"odstranění vozovky před vjezdem k nem.č.pop 145"5*1</t>
  </si>
  <si>
    <t>"odstranění vozovky před vjezdem k nem.p.č.42/4"7*1</t>
  </si>
  <si>
    <t>"odstranění vozovky před vjezdem k nem.p.č.264/1"6*1</t>
  </si>
  <si>
    <t>"odstranění vozovky před chodníčkem vstupu do kapličky"6*1</t>
  </si>
  <si>
    <t>Součet</t>
  </si>
  <si>
    <t>5</t>
  </si>
  <si>
    <t>Komunikace pozemní</t>
  </si>
  <si>
    <t>6</t>
  </si>
  <si>
    <t>572131111</t>
  </si>
  <si>
    <t>Vyrovnání povrchu dosavadních krytů s rozprostřením hmot a zhutněním živičnou směsí pro asfaltový koberec otevřený AKO tl. od 20 do 40 mm</t>
  </si>
  <si>
    <t>1499243109</t>
  </si>
  <si>
    <t>"vyrovnání výtluků a kolejí - vcca 10% z výměry" 88</t>
  </si>
  <si>
    <t>7</t>
  </si>
  <si>
    <t>573211111</t>
  </si>
  <si>
    <t>Postřik spojovací PS bez posypu kamenivem z asfaltu silničního, v množství 0,60 kg/m2</t>
  </si>
  <si>
    <t>-1384213699</t>
  </si>
  <si>
    <t>13</t>
  </si>
  <si>
    <t>577144111</t>
  </si>
  <si>
    <t>Asfaltový beton vrstva obrusná ACO 11 (ABS) s rozprostřením a se zhutněním z nemodifikovaného asfaltu v pruhu šířky do 3 m tř. I, po zhutnění tl. 50 mm</t>
  </si>
  <si>
    <t>-1981336218</t>
  </si>
  <si>
    <t>9</t>
  </si>
  <si>
    <t>Ostatní konstrukce a práce, bourání</t>
  </si>
  <si>
    <t>14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</si>
  <si>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</si>
  <si>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</si>
  <si>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m</t>
  </si>
  <si>
    <t>278016448</t>
  </si>
  <si>
    <t>"spára vozovky v místě napojení na silnici II/154" 38</t>
  </si>
  <si>
    <t>"spára vozovky na ZÚ" 5</t>
  </si>
  <si>
    <t>"spára vozovky na KÚ" 21</t>
  </si>
  <si>
    <t>"spára vozovky před vjezdem k nem.č.pop.39"7</t>
  </si>
  <si>
    <t>"spára vozovky před vjezdem k nem.č.pop.38"5</t>
  </si>
  <si>
    <t>"spára vozovky před vjezdem k nem.p.č.2827/34"8</t>
  </si>
  <si>
    <t>"spára vozovky před vjezdem k nem.č.pop 145"5</t>
  </si>
  <si>
    <t>"spára vozovky před vjezdem k nem.p.č.42/4"7</t>
  </si>
  <si>
    <t>"spára vozovky před vjezdem k nem.p.č.264/1"6</t>
  </si>
  <si>
    <t>"spára vozovky před chodníčkem vstupu do kapličky"6</t>
  </si>
  <si>
    <t>919735111</t>
  </si>
  <si>
    <t>Řezání stávajícího živičného krytu nebo podkladu hloubky do 50 mm</t>
  </si>
  <si>
    <t>178975803</t>
  </si>
  <si>
    <t>"vozovka v místě napojení na silnici II/154" 38</t>
  </si>
  <si>
    <t>"vozovka na ZÚ" 5</t>
  </si>
  <si>
    <t>"vozovka na KÚ" 21</t>
  </si>
  <si>
    <t>"vozovka před vjezdem k nem.č.pop.39"7</t>
  </si>
  <si>
    <t>"vozovka před vjezdem k nem.č.pop.38"5</t>
  </si>
  <si>
    <t>"vozovka před vjezdem k nem.p.č.2827/34"8</t>
  </si>
  <si>
    <t>"vozovka před vjezdem k nem.č.pop 145"5</t>
  </si>
  <si>
    <t>"vozovka před vjezdem k nem.p.č.42/4"7</t>
  </si>
  <si>
    <t>"vozovka před vjezdem k nem.p.č.264/1"6</t>
  </si>
  <si>
    <t>"vozovka před chodníčkem vstupu do kapličky"6</t>
  </si>
  <si>
    <t>938908411</t>
  </si>
  <si>
    <t>Čištění vozovek splachováním vodou povrchu podkladu nebo krytu živičného, betonového nebo dlážděného</t>
  </si>
  <si>
    <t>1431540901</t>
  </si>
  <si>
    <t>3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</si>
  <si>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</si>
  <si>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</si>
  <si>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-121857076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</si>
  <si>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</si>
  <si>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</si>
  <si>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-1135283787</t>
  </si>
  <si>
    <t>(140+86+59)*0,5</t>
  </si>
  <si>
    <t>997</t>
  </si>
  <si>
    <t>Přesun sutě</t>
  </si>
  <si>
    <t>10</t>
  </si>
  <si>
    <t>997221551</t>
  </si>
  <si>
    <t>Vodorovná doprava suti bez naložení, ale se složením a s hrubým urovnáním ze sypkých materiálů, na vzdálenost do 1 km</t>
  </si>
  <si>
    <t>t</t>
  </si>
  <si>
    <t>-1868040042</t>
  </si>
  <si>
    <t>11</t>
  </si>
  <si>
    <t>997221559</t>
  </si>
  <si>
    <t>Vodorovná doprava suti bez naložení, ale se složením a s hrubým urovnáním Příplatek k ceně za každý další i započatý 1 km přes 1 km</t>
  </si>
  <si>
    <t>831923069</t>
  </si>
  <si>
    <t>66,092*10 'Přepočtené koeficientem množství</t>
  </si>
  <si>
    <t>12</t>
  </si>
  <si>
    <t>997221845</t>
  </si>
  <si>
    <t>Poplatek za uložení stavebního odpadu na skládce (skládkovné) z asfaltových povrchů</t>
  </si>
  <si>
    <t>-1806009816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</si>
  <si>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</si>
  <si>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</si>
  <si>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</si>
  <si>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</si>
  <si>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-1250652916</t>
  </si>
  <si>
    <t>VRN</t>
  </si>
  <si>
    <t>Vedlejší rozpočtové náklady</t>
  </si>
  <si>
    <t>VRN3</t>
  </si>
  <si>
    <t>Zařízení staveniště</t>
  </si>
  <si>
    <t>034403000</t>
  </si>
  <si>
    <t>Zařízení staveniště zabezpečení staveniště dopravní značení na staveništi</t>
  </si>
  <si>
    <t>kpl</t>
  </si>
  <si>
    <t>1024</t>
  </si>
  <si>
    <t>1472725183</t>
  </si>
  <si>
    <t>"přechodné dopravní značení + zpracování DIO" 1</t>
  </si>
  <si>
    <t>VRN9</t>
  </si>
  <si>
    <t>Ostatní náklady</t>
  </si>
  <si>
    <t>16</t>
  </si>
  <si>
    <t>091003000</t>
  </si>
  <si>
    <t>Ostatní náklady související s objektem bez rozlišení</t>
  </si>
  <si>
    <t>316268435</t>
  </si>
  <si>
    <t>102 - MK2 - u myslivecké klubovny</t>
  </si>
  <si>
    <t xml:space="preserve">    8 - Trubní vedení</t>
  </si>
  <si>
    <t>1042721980</t>
  </si>
  <si>
    <t>"odstranění vozovky na ZÚ" 9*1</t>
  </si>
  <si>
    <t>"odstranění vozovky na KÚ" 12*1</t>
  </si>
  <si>
    <t>"odstranění vozovky vedlejší komunikace v km 0,043 L" 3,6*1</t>
  </si>
  <si>
    <t>"odstranění vozovky vjezdu v km 0,072 L" 5,5*1</t>
  </si>
  <si>
    <t>-229512456</t>
  </si>
  <si>
    <t>"vyrovnání výtluků a kolejí - vcca 20% z výměry" 104</t>
  </si>
  <si>
    <t>-1804404196</t>
  </si>
  <si>
    <t>-1780698234</t>
  </si>
  <si>
    <t>8</t>
  </si>
  <si>
    <t>Trubní vedení</t>
  </si>
  <si>
    <t>899231111</t>
  </si>
  <si>
    <t>Výšková úprava uličního vstupu nebo vpusti do 200 mm zvýšením mříže</t>
  </si>
  <si>
    <t>kus</t>
  </si>
  <si>
    <t>758773591</t>
  </si>
  <si>
    <t>-260209495</t>
  </si>
  <si>
    <t>"spára vozovky na ZÚ" 9</t>
  </si>
  <si>
    <t>"spára vozovky na KÚ" 12</t>
  </si>
  <si>
    <t>"spára vozovky vedlejší komunikace v km 0,043 L" 3,6</t>
  </si>
  <si>
    <t>"spára vozovky vjezdu v km 0,072 L" 5,5*1</t>
  </si>
  <si>
    <t>718828749</t>
  </si>
  <si>
    <t>"vozovka na ZÚ" 9</t>
  </si>
  <si>
    <t>" vozovka na KÚ" 12</t>
  </si>
  <si>
    <t>"vozovka vedlejší komunikace v km 0,043 L" 3,6</t>
  </si>
  <si>
    <t>"vozovka vjezdu v km 0,072 L" 5,5</t>
  </si>
  <si>
    <t>-1931934490</t>
  </si>
  <si>
    <t>880855354</t>
  </si>
  <si>
    <t>-1780562311</t>
  </si>
  <si>
    <t>(42+70+95)*0,5</t>
  </si>
  <si>
    <t>241559801</t>
  </si>
  <si>
    <t>-1071316495</t>
  </si>
  <si>
    <t>36,221*10 'Přepočtené koeficientem množství</t>
  </si>
  <si>
    <t>280728854</t>
  </si>
  <si>
    <t>-1834460834</t>
  </si>
  <si>
    <t>-1385211861</t>
  </si>
  <si>
    <t>-1702701383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</si>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</sst>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10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17" t="s">
        <v>17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7"/>
      <c r="AQ5" s="29"/>
      <c r="BE5" s="315" t="s">
        <v>18</v>
      </c>
      <c r="BS5" s="22" t="s">
        <v>8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19" t="s">
        <v>20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7"/>
      <c r="AQ6" s="29"/>
      <c r="BE6" s="316"/>
      <c r="BS6" s="22" t="s">
        <v>8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316"/>
      <c r="BS7" s="22" t="s">
        <v>8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16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6"/>
      <c r="BS9" s="22" t="s">
        <v>8</v>
      </c>
    </row>
    <row r="10" spans="1:74" ht="14.45" customHeight="1">
      <c r="B10" s="26"/>
      <c r="C10" s="27"/>
      <c r="D10" s="35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30</v>
      </c>
      <c r="AL10" s="27"/>
      <c r="AM10" s="27"/>
      <c r="AN10" s="33" t="s">
        <v>31</v>
      </c>
      <c r="AO10" s="27"/>
      <c r="AP10" s="27"/>
      <c r="AQ10" s="29"/>
      <c r="BE10" s="316"/>
      <c r="BS10" s="22" t="s">
        <v>8</v>
      </c>
    </row>
    <row r="11" spans="1:74" ht="18.399999999999999" customHeight="1">
      <c r="B11" s="26"/>
      <c r="C11" s="27"/>
      <c r="D11" s="27"/>
      <c r="E11" s="33" t="s">
        <v>32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33</v>
      </c>
      <c r="AL11" s="27"/>
      <c r="AM11" s="27"/>
      <c r="AN11" s="33" t="s">
        <v>34</v>
      </c>
      <c r="AO11" s="27"/>
      <c r="AP11" s="27"/>
      <c r="AQ11" s="29"/>
      <c r="BE11" s="316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6"/>
      <c r="BS12" s="22" t="s">
        <v>8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30</v>
      </c>
      <c r="AL13" s="27"/>
      <c r="AM13" s="27"/>
      <c r="AN13" s="37" t="s">
        <v>36</v>
      </c>
      <c r="AO13" s="27"/>
      <c r="AP13" s="27"/>
      <c r="AQ13" s="29"/>
      <c r="BE13" s="316"/>
      <c r="BS13" s="22" t="s">
        <v>8</v>
      </c>
    </row>
    <row r="14" spans="1:74">
      <c r="B14" s="26"/>
      <c r="C14" s="27"/>
      <c r="D14" s="27"/>
      <c r="E14" s="320" t="s">
        <v>36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5" t="s">
        <v>33</v>
      </c>
      <c r="AL14" s="27"/>
      <c r="AM14" s="27"/>
      <c r="AN14" s="37" t="s">
        <v>36</v>
      </c>
      <c r="AO14" s="27"/>
      <c r="AP14" s="27"/>
      <c r="AQ14" s="29"/>
      <c r="BE14" s="316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6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30</v>
      </c>
      <c r="AL16" s="27"/>
      <c r="AM16" s="27"/>
      <c r="AN16" s="33" t="s">
        <v>24</v>
      </c>
      <c r="AO16" s="27"/>
      <c r="AP16" s="27"/>
      <c r="AQ16" s="29"/>
      <c r="BE16" s="316"/>
      <c r="BS16" s="22" t="s">
        <v>38</v>
      </c>
    </row>
    <row r="17" spans="2:71" ht="18.399999999999999" customHeight="1">
      <c r="B17" s="26"/>
      <c r="C17" s="27"/>
      <c r="D17" s="27"/>
      <c r="E17" s="33" t="s">
        <v>39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33</v>
      </c>
      <c r="AL17" s="27"/>
      <c r="AM17" s="27"/>
      <c r="AN17" s="33" t="s">
        <v>24</v>
      </c>
      <c r="AO17" s="27"/>
      <c r="AP17" s="27"/>
      <c r="AQ17" s="29"/>
      <c r="BE17" s="316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6"/>
      <c r="BS18" s="22" t="s">
        <v>40</v>
      </c>
    </row>
    <row r="19" spans="2:71" ht="14.45" customHeight="1">
      <c r="B19" s="26"/>
      <c r="C19" s="27"/>
      <c r="D19" s="35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6"/>
      <c r="BS19" s="22" t="s">
        <v>40</v>
      </c>
    </row>
    <row r="20" spans="2:71" ht="22.5" customHeight="1">
      <c r="B20" s="26"/>
      <c r="C20" s="27"/>
      <c r="D20" s="27"/>
      <c r="E20" s="322" t="s">
        <v>24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7"/>
      <c r="AP20" s="27"/>
      <c r="AQ20" s="29"/>
      <c r="BE20" s="316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6"/>
    </row>
    <row r="23" spans="2:71" s="1" customFormat="1" ht="25.9" customHeight="1">
      <c r="B23" s="39"/>
      <c r="C23" s="40"/>
      <c r="D23" s="41" t="s">
        <v>42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3">
        <f>ROUND(AG51,0)</f>
        <v>0</v>
      </c>
      <c r="AL23" s="324"/>
      <c r="AM23" s="324"/>
      <c r="AN23" s="324"/>
      <c r="AO23" s="324"/>
      <c r="AP23" s="40"/>
      <c r="AQ23" s="43"/>
      <c r="BE23" s="31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6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5" t="s">
        <v>43</v>
      </c>
      <c r="M25" s="325"/>
      <c r="N25" s="325"/>
      <c r="O25" s="325"/>
      <c r="P25" s="40"/>
      <c r="Q25" s="40"/>
      <c r="R25" s="40"/>
      <c r="S25" s="40"/>
      <c r="T25" s="40"/>
      <c r="U25" s="40"/>
      <c r="V25" s="40"/>
      <c r="W25" s="325" t="s">
        <v>44</v>
      </c>
      <c r="X25" s="325"/>
      <c r="Y25" s="325"/>
      <c r="Z25" s="325"/>
      <c r="AA25" s="325"/>
      <c r="AB25" s="325"/>
      <c r="AC25" s="325"/>
      <c r="AD25" s="325"/>
      <c r="AE25" s="325"/>
      <c r="AF25" s="40"/>
      <c r="AG25" s="40"/>
      <c r="AH25" s="40"/>
      <c r="AI25" s="40"/>
      <c r="AJ25" s="40"/>
      <c r="AK25" s="325" t="s">
        <v>45</v>
      </c>
      <c r="AL25" s="325"/>
      <c r="AM25" s="325"/>
      <c r="AN25" s="325"/>
      <c r="AO25" s="325"/>
      <c r="AP25" s="40"/>
      <c r="AQ25" s="43"/>
      <c r="BE25" s="316"/>
    </row>
    <row r="26" spans="2:71" s="2" customFormat="1" ht="14.45" customHeight="1">
      <c r="B26" s="45"/>
      <c r="C26" s="46"/>
      <c r="D26" s="47" t="s">
        <v>46</v>
      </c>
      <c r="E26" s="46"/>
      <c r="F26" s="47" t="s">
        <v>47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ROUND(AZ51,0)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ROUND(AV51,0)</f>
        <v>0</v>
      </c>
      <c r="AL26" s="327"/>
      <c r="AM26" s="327"/>
      <c r="AN26" s="327"/>
      <c r="AO26" s="327"/>
      <c r="AP26" s="46"/>
      <c r="AQ26" s="48"/>
      <c r="BE26" s="316"/>
    </row>
    <row r="27" spans="2:71" s="2" customFormat="1" ht="14.45" customHeight="1">
      <c r="B27" s="45"/>
      <c r="C27" s="46"/>
      <c r="D27" s="46"/>
      <c r="E27" s="46"/>
      <c r="F27" s="47" t="s">
        <v>48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ROUND(BA51,0)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ROUND(AW51,0)</f>
        <v>0</v>
      </c>
      <c r="AL27" s="327"/>
      <c r="AM27" s="327"/>
      <c r="AN27" s="327"/>
      <c r="AO27" s="327"/>
      <c r="AP27" s="46"/>
      <c r="AQ27" s="48"/>
      <c r="BE27" s="316"/>
    </row>
    <row r="28" spans="2:71" s="2" customFormat="1" ht="14.45" hidden="1" customHeight="1">
      <c r="B28" s="45"/>
      <c r="C28" s="46"/>
      <c r="D28" s="46"/>
      <c r="E28" s="46"/>
      <c r="F28" s="47" t="s">
        <v>49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ROUND(BB51,0)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16"/>
    </row>
    <row r="29" spans="2:71" s="2" customFormat="1" ht="14.45" hidden="1" customHeight="1">
      <c r="B29" s="45"/>
      <c r="C29" s="46"/>
      <c r="D29" s="46"/>
      <c r="E29" s="46"/>
      <c r="F29" s="47" t="s">
        <v>50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ROUND(BC51,0)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16"/>
    </row>
    <row r="30" spans="2:71" s="2" customFormat="1" ht="14.45" hidden="1" customHeight="1">
      <c r="B30" s="45"/>
      <c r="C30" s="46"/>
      <c r="D30" s="46"/>
      <c r="E30" s="46"/>
      <c r="F30" s="47" t="s">
        <v>51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ROUND(BD51,0)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1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6"/>
    </row>
    <row r="32" spans="2:71" s="1" customFormat="1" ht="25.9" customHeight="1">
      <c r="B32" s="39"/>
      <c r="C32" s="49"/>
      <c r="D32" s="50" t="s">
        <v>52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53</v>
      </c>
      <c r="U32" s="51"/>
      <c r="V32" s="51"/>
      <c r="W32" s="51"/>
      <c r="X32" s="329" t="s">
        <v>54</v>
      </c>
      <c r="Y32" s="330"/>
      <c r="Z32" s="330"/>
      <c r="AA32" s="330"/>
      <c r="AB32" s="330"/>
      <c r="AC32" s="51"/>
      <c r="AD32" s="51"/>
      <c r="AE32" s="51"/>
      <c r="AF32" s="51"/>
      <c r="AG32" s="51"/>
      <c r="AH32" s="51"/>
      <c r="AI32" s="51"/>
      <c r="AJ32" s="51"/>
      <c r="AK32" s="331">
        <f>SUM(AK23:AK30)</f>
        <v>0</v>
      </c>
      <c r="AL32" s="330"/>
      <c r="AM32" s="330"/>
      <c r="AN32" s="330"/>
      <c r="AO32" s="332"/>
      <c r="AP32" s="49"/>
      <c r="AQ32" s="53"/>
      <c r="BE32" s="31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55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16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2017-6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19</v>
      </c>
      <c r="D42" s="68"/>
      <c r="E42" s="68"/>
      <c r="F42" s="68"/>
      <c r="G42" s="68"/>
      <c r="H42" s="68"/>
      <c r="I42" s="68"/>
      <c r="J42" s="68"/>
      <c r="K42" s="68"/>
      <c r="L42" s="333" t="str">
        <f>K6</f>
        <v>Oprava místních komunikací Branná</v>
      </c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Branná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5" t="str">
        <f>IF(AN8= "","",AN8)</f>
        <v>15. 3. 2017</v>
      </c>
      <c r="AN44" s="335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29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Třeboň, Palackého nám. 46, Třeboň, 379 01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36" t="str">
        <f>IF(E17="","",E17)</f>
        <v xml:space="preserve"> </v>
      </c>
      <c r="AN46" s="336"/>
      <c r="AO46" s="336"/>
      <c r="AP46" s="336"/>
      <c r="AQ46" s="61"/>
      <c r="AR46" s="59"/>
      <c r="AS46" s="337" t="s">
        <v>56</v>
      </c>
      <c r="AT46" s="338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9"/>
      <c r="AT47" s="340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3" t="s">
        <v>57</v>
      </c>
      <c r="D49" s="344"/>
      <c r="E49" s="344"/>
      <c r="F49" s="344"/>
      <c r="G49" s="344"/>
      <c r="H49" s="77"/>
      <c r="I49" s="345" t="s">
        <v>58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59</v>
      </c>
      <c r="AH49" s="344"/>
      <c r="AI49" s="344"/>
      <c r="AJ49" s="344"/>
      <c r="AK49" s="344"/>
      <c r="AL49" s="344"/>
      <c r="AM49" s="344"/>
      <c r="AN49" s="345" t="s">
        <v>60</v>
      </c>
      <c r="AO49" s="344"/>
      <c r="AP49" s="344"/>
      <c r="AQ49" s="78" t="s">
        <v>61</v>
      </c>
      <c r="AR49" s="59"/>
      <c r="AS49" s="79" t="s">
        <v>62</v>
      </c>
      <c r="AT49" s="80" t="s">
        <v>63</v>
      </c>
      <c r="AU49" s="80" t="s">
        <v>64</v>
      </c>
      <c r="AV49" s="80" t="s">
        <v>65</v>
      </c>
      <c r="AW49" s="80" t="s">
        <v>66</v>
      </c>
      <c r="AX49" s="80" t="s">
        <v>67</v>
      </c>
      <c r="AY49" s="80" t="s">
        <v>68</v>
      </c>
      <c r="AZ49" s="80" t="s">
        <v>69</v>
      </c>
      <c r="BA49" s="80" t="s">
        <v>70</v>
      </c>
      <c r="BB49" s="80" t="s">
        <v>71</v>
      </c>
      <c r="BC49" s="80" t="s">
        <v>72</v>
      </c>
      <c r="BD49" s="81" t="s">
        <v>73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74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0">
        <f>ROUND(SUM(AG52:AG53),0)</f>
        <v>0</v>
      </c>
      <c r="AH51" s="350"/>
      <c r="AI51" s="350"/>
      <c r="AJ51" s="350"/>
      <c r="AK51" s="350"/>
      <c r="AL51" s="350"/>
      <c r="AM51" s="350"/>
      <c r="AN51" s="351">
        <f>SUM(AG51,AT51)</f>
        <v>0</v>
      </c>
      <c r="AO51" s="351"/>
      <c r="AP51" s="351"/>
      <c r="AQ51" s="87" t="s">
        <v>24</v>
      </c>
      <c r="AR51" s="69"/>
      <c r="AS51" s="88">
        <f>ROUND(SUM(AS52:AS53),0)</f>
        <v>0</v>
      </c>
      <c r="AT51" s="89">
        <f>ROUND(SUM(AV51:AW51),0)</f>
        <v>0</v>
      </c>
      <c r="AU51" s="90">
        <f>ROUND(SUM(AU52:AU53),5)</f>
        <v>0</v>
      </c>
      <c r="AV51" s="89">
        <f>ROUND(AZ51*L26,0)</f>
        <v>0</v>
      </c>
      <c r="AW51" s="89">
        <f>ROUND(BA51*L27,0)</f>
        <v>0</v>
      </c>
      <c r="AX51" s="89">
        <f>ROUND(BB51*L26,0)</f>
        <v>0</v>
      </c>
      <c r="AY51" s="89">
        <f>ROUND(BC51*L27,0)</f>
        <v>0</v>
      </c>
      <c r="AZ51" s="89">
        <f>ROUND(SUM(AZ52:AZ53),0)</f>
        <v>0</v>
      </c>
      <c r="BA51" s="89">
        <f>ROUND(SUM(BA52:BA53),0)</f>
        <v>0</v>
      </c>
      <c r="BB51" s="89">
        <f>ROUND(SUM(BB52:BB53),0)</f>
        <v>0</v>
      </c>
      <c r="BC51" s="89">
        <f>ROUND(SUM(BC52:BC53),0)</f>
        <v>0</v>
      </c>
      <c r="BD51" s="91">
        <f>ROUND(SUM(BD52:BD53),0)</f>
        <v>0</v>
      </c>
      <c r="BS51" s="92" t="s">
        <v>75</v>
      </c>
      <c r="BT51" s="92" t="s">
        <v>76</v>
      </c>
      <c r="BU51" s="93" t="s">
        <v>77</v>
      </c>
      <c r="BV51" s="92" t="s">
        <v>78</v>
      </c>
      <c r="BW51" s="92" t="s">
        <v>7</v>
      </c>
      <c r="BX51" s="92" t="s">
        <v>79</v>
      </c>
      <c r="CL51" s="92" t="s">
        <v>22</v>
      </c>
    </row>
    <row r="52" spans="1:91" s="5" customFormat="1" ht="22.5" customHeight="1">
      <c r="A52" s="94" t="s">
        <v>80</v>
      </c>
      <c r="B52" s="95"/>
      <c r="C52" s="96"/>
      <c r="D52" s="349" t="s">
        <v>81</v>
      </c>
      <c r="E52" s="349"/>
      <c r="F52" s="349"/>
      <c r="G52" s="349"/>
      <c r="H52" s="349"/>
      <c r="I52" s="97"/>
      <c r="J52" s="349" t="s">
        <v>82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>'101 - MK1 - u kapličky'!J27</f>
        <v>0</v>
      </c>
      <c r="AH52" s="348"/>
      <c r="AI52" s="348"/>
      <c r="AJ52" s="348"/>
      <c r="AK52" s="348"/>
      <c r="AL52" s="348"/>
      <c r="AM52" s="348"/>
      <c r="AN52" s="347">
        <f>SUM(AG52,AT52)</f>
        <v>0</v>
      </c>
      <c r="AO52" s="348"/>
      <c r="AP52" s="348"/>
      <c r="AQ52" s="98" t="s">
        <v>83</v>
      </c>
      <c r="AR52" s="99"/>
      <c r="AS52" s="100">
        <v>0</v>
      </c>
      <c r="AT52" s="101">
        <f>ROUND(SUM(AV52:AW52),0)</f>
        <v>0</v>
      </c>
      <c r="AU52" s="102">
        <f>'101 - MK1 - u kapličky'!P85</f>
        <v>0</v>
      </c>
      <c r="AV52" s="101">
        <f>'101 - MK1 - u kapličky'!J30</f>
        <v>0</v>
      </c>
      <c r="AW52" s="101">
        <f>'101 - MK1 - u kapličky'!J31</f>
        <v>0</v>
      </c>
      <c r="AX52" s="101">
        <f>'101 - MK1 - u kapličky'!J32</f>
        <v>0</v>
      </c>
      <c r="AY52" s="101">
        <f>'101 - MK1 - u kapličky'!J33</f>
        <v>0</v>
      </c>
      <c r="AZ52" s="101">
        <f>'101 - MK1 - u kapličky'!F30</f>
        <v>0</v>
      </c>
      <c r="BA52" s="101">
        <f>'101 - MK1 - u kapličky'!F31</f>
        <v>0</v>
      </c>
      <c r="BB52" s="101">
        <f>'101 - MK1 - u kapličky'!F32</f>
        <v>0</v>
      </c>
      <c r="BC52" s="101">
        <f>'101 - MK1 - u kapličky'!F33</f>
        <v>0</v>
      </c>
      <c r="BD52" s="103">
        <f>'101 - MK1 - u kapličky'!F34</f>
        <v>0</v>
      </c>
      <c r="BT52" s="104" t="s">
        <v>40</v>
      </c>
      <c r="BV52" s="104" t="s">
        <v>78</v>
      </c>
      <c r="BW52" s="104" t="s">
        <v>84</v>
      </c>
      <c r="BX52" s="104" t="s">
        <v>7</v>
      </c>
      <c r="CL52" s="104" t="s">
        <v>22</v>
      </c>
      <c r="CM52" s="104" t="s">
        <v>85</v>
      </c>
    </row>
    <row r="53" spans="1:91" s="5" customFormat="1" ht="22.5" customHeight="1">
      <c r="A53" s="94" t="s">
        <v>80</v>
      </c>
      <c r="B53" s="95"/>
      <c r="C53" s="96"/>
      <c r="D53" s="349" t="s">
        <v>86</v>
      </c>
      <c r="E53" s="349"/>
      <c r="F53" s="349"/>
      <c r="G53" s="349"/>
      <c r="H53" s="349"/>
      <c r="I53" s="97"/>
      <c r="J53" s="349" t="s">
        <v>87</v>
      </c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  <c r="Z53" s="349"/>
      <c r="AA53" s="349"/>
      <c r="AB53" s="349"/>
      <c r="AC53" s="349"/>
      <c r="AD53" s="349"/>
      <c r="AE53" s="349"/>
      <c r="AF53" s="349"/>
      <c r="AG53" s="347">
        <f>'102 - MK2 - u myslivecké ...'!J27</f>
        <v>0</v>
      </c>
      <c r="AH53" s="348"/>
      <c r="AI53" s="348"/>
      <c r="AJ53" s="348"/>
      <c r="AK53" s="348"/>
      <c r="AL53" s="348"/>
      <c r="AM53" s="348"/>
      <c r="AN53" s="347">
        <f>SUM(AG53,AT53)</f>
        <v>0</v>
      </c>
      <c r="AO53" s="348"/>
      <c r="AP53" s="348"/>
      <c r="AQ53" s="98" t="s">
        <v>83</v>
      </c>
      <c r="AR53" s="99"/>
      <c r="AS53" s="105">
        <v>0</v>
      </c>
      <c r="AT53" s="106">
        <f>ROUND(SUM(AV53:AW53),0)</f>
        <v>0</v>
      </c>
      <c r="AU53" s="107">
        <f>'102 - MK2 - u myslivecké ...'!P86</f>
        <v>0</v>
      </c>
      <c r="AV53" s="106">
        <f>'102 - MK2 - u myslivecké ...'!J30</f>
        <v>0</v>
      </c>
      <c r="AW53" s="106">
        <f>'102 - MK2 - u myslivecké ...'!J31</f>
        <v>0</v>
      </c>
      <c r="AX53" s="106">
        <f>'102 - MK2 - u myslivecké ...'!J32</f>
        <v>0</v>
      </c>
      <c r="AY53" s="106">
        <f>'102 - MK2 - u myslivecké ...'!J33</f>
        <v>0</v>
      </c>
      <c r="AZ53" s="106">
        <f>'102 - MK2 - u myslivecké ...'!F30</f>
        <v>0</v>
      </c>
      <c r="BA53" s="106">
        <f>'102 - MK2 - u myslivecké ...'!F31</f>
        <v>0</v>
      </c>
      <c r="BB53" s="106">
        <f>'102 - MK2 - u myslivecké ...'!F32</f>
        <v>0</v>
      </c>
      <c r="BC53" s="106">
        <f>'102 - MK2 - u myslivecké ...'!F33</f>
        <v>0</v>
      </c>
      <c r="BD53" s="108">
        <f>'102 - MK2 - u myslivecké ...'!F34</f>
        <v>0</v>
      </c>
      <c r="BT53" s="104" t="s">
        <v>40</v>
      </c>
      <c r="BV53" s="104" t="s">
        <v>78</v>
      </c>
      <c r="BW53" s="104" t="s">
        <v>88</v>
      </c>
      <c r="BX53" s="104" t="s">
        <v>7</v>
      </c>
      <c r="CL53" s="104" t="s">
        <v>22</v>
      </c>
      <c r="CM53" s="104" t="s">
        <v>85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01 - MK1 - u kapličky'!C2" display="/"/>
    <hyperlink ref="A53" location="'102 - MK2 - u myslivecké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89</v>
      </c>
      <c r="G1" s="360" t="s">
        <v>90</v>
      </c>
      <c r="H1" s="360"/>
      <c r="I1" s="113"/>
      <c r="J1" s="112" t="s">
        <v>91</v>
      </c>
      <c r="K1" s="111" t="s">
        <v>92</v>
      </c>
      <c r="L1" s="112" t="s">
        <v>93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15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19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53" t="str">
        <f>'Rekapitulace stavby'!K6</f>
        <v>Oprava místních komunikací Branná</v>
      </c>
      <c r="F7" s="354"/>
      <c r="G7" s="354"/>
      <c r="H7" s="354"/>
      <c r="I7" s="115"/>
      <c r="J7" s="27"/>
      <c r="K7" s="29"/>
    </row>
    <row r="8" spans="1:70" s="1" customFormat="1">
      <c r="B8" s="39"/>
      <c r="C8" s="40"/>
      <c r="D8" s="35" t="s">
        <v>95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5" t="s">
        <v>96</v>
      </c>
      <c r="F9" s="356"/>
      <c r="G9" s="356"/>
      <c r="H9" s="356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15. 3. 2017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17" t="s">
        <v>30</v>
      </c>
      <c r="J14" s="33" t="s">
        <v>31</v>
      </c>
      <c r="K14" s="43"/>
    </row>
    <row r="15" spans="1:70" s="1" customFormat="1" ht="18" customHeight="1">
      <c r="B15" s="39"/>
      <c r="C15" s="40"/>
      <c r="D15" s="40"/>
      <c r="E15" s="33" t="s">
        <v>32</v>
      </c>
      <c r="F15" s="40"/>
      <c r="G15" s="40"/>
      <c r="H15" s="40"/>
      <c r="I15" s="117" t="s">
        <v>33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30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22" t="s">
        <v>24</v>
      </c>
      <c r="F24" s="322"/>
      <c r="G24" s="322"/>
      <c r="H24" s="322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ROUND(J85,0)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ROUND(SUM(BE85:BE146), 0)</f>
        <v>0</v>
      </c>
      <c r="G30" s="40"/>
      <c r="H30" s="40"/>
      <c r="I30" s="129">
        <v>0.21</v>
      </c>
      <c r="J30" s="128">
        <f>ROUND(ROUND((SUM(BE85:BE146)), 0)*I30, 0)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ROUND(SUM(BF85:BF146), 0)</f>
        <v>0</v>
      </c>
      <c r="G31" s="40"/>
      <c r="H31" s="40"/>
      <c r="I31" s="129">
        <v>0.15</v>
      </c>
      <c r="J31" s="128">
        <f>ROUND(ROUND((SUM(BF85:BF146)), 0)*I31, 0)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ROUND(SUM(BG85:BG146), 0)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ROUND(SUM(BH85:BH146), 0)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ROUND(SUM(BI85:BI146), 0)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53" t="str">
        <f>E7</f>
        <v>Oprava místních komunikací Branná</v>
      </c>
      <c r="F45" s="354"/>
      <c r="G45" s="354"/>
      <c r="H45" s="354"/>
      <c r="I45" s="116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55" t="str">
        <f>E9</f>
        <v>101 - MK1 - u kapličky</v>
      </c>
      <c r="F47" s="356"/>
      <c r="G47" s="356"/>
      <c r="H47" s="356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Branná</v>
      </c>
      <c r="G49" s="40"/>
      <c r="H49" s="40"/>
      <c r="I49" s="117" t="s">
        <v>27</v>
      </c>
      <c r="J49" s="118" t="str">
        <f>IF(J12="","",J12)</f>
        <v>15. 3. 2017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29</v>
      </c>
      <c r="D51" s="40"/>
      <c r="E51" s="40"/>
      <c r="F51" s="33" t="str">
        <f>E15</f>
        <v>Město Třeboň, Palackého nám. 46, Třeboň, 379 01</v>
      </c>
      <c r="G51" s="40"/>
      <c r="H51" s="40"/>
      <c r="I51" s="117" t="s">
        <v>37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101</v>
      </c>
    </row>
    <row r="57" spans="2:47" s="7" customFormat="1" ht="24.95" customHeight="1">
      <c r="B57" s="147"/>
      <c r="C57" s="148"/>
      <c r="D57" s="149" t="s">
        <v>102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>
      <c r="B58" s="154"/>
      <c r="C58" s="155"/>
      <c r="D58" s="156" t="s">
        <v>103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>
      <c r="B59" s="154"/>
      <c r="C59" s="155"/>
      <c r="D59" s="156" t="s">
        <v>104</v>
      </c>
      <c r="E59" s="157"/>
      <c r="F59" s="157"/>
      <c r="G59" s="157"/>
      <c r="H59" s="157"/>
      <c r="I59" s="158"/>
      <c r="J59" s="159">
        <f>J100</f>
        <v>0</v>
      </c>
      <c r="K59" s="160"/>
    </row>
    <row r="60" spans="2:47" s="8" customFormat="1" ht="19.899999999999999" customHeight="1">
      <c r="B60" s="154"/>
      <c r="C60" s="155"/>
      <c r="D60" s="156" t="s">
        <v>105</v>
      </c>
      <c r="E60" s="157"/>
      <c r="F60" s="157"/>
      <c r="G60" s="157"/>
      <c r="H60" s="157"/>
      <c r="I60" s="158"/>
      <c r="J60" s="159">
        <f>J105</f>
        <v>0</v>
      </c>
      <c r="K60" s="160"/>
    </row>
    <row r="61" spans="2:47" s="8" customFormat="1" ht="19.899999999999999" customHeight="1">
      <c r="B61" s="154"/>
      <c r="C61" s="155"/>
      <c r="D61" s="156" t="s">
        <v>106</v>
      </c>
      <c r="E61" s="157"/>
      <c r="F61" s="157"/>
      <c r="G61" s="157"/>
      <c r="H61" s="157"/>
      <c r="I61" s="158"/>
      <c r="J61" s="159">
        <f>J134</f>
        <v>0</v>
      </c>
      <c r="K61" s="160"/>
    </row>
    <row r="62" spans="2:47" s="8" customFormat="1" ht="19.899999999999999" customHeight="1">
      <c r="B62" s="154"/>
      <c r="C62" s="155"/>
      <c r="D62" s="156" t="s">
        <v>107</v>
      </c>
      <c r="E62" s="157"/>
      <c r="F62" s="157"/>
      <c r="G62" s="157"/>
      <c r="H62" s="157"/>
      <c r="I62" s="158"/>
      <c r="J62" s="159">
        <f>J139</f>
        <v>0</v>
      </c>
      <c r="K62" s="160"/>
    </row>
    <row r="63" spans="2:47" s="7" customFormat="1" ht="24.95" customHeight="1">
      <c r="B63" s="147"/>
      <c r="C63" s="148"/>
      <c r="D63" s="149" t="s">
        <v>108</v>
      </c>
      <c r="E63" s="150"/>
      <c r="F63" s="150"/>
      <c r="G63" s="150"/>
      <c r="H63" s="150"/>
      <c r="I63" s="151"/>
      <c r="J63" s="152">
        <f>J141</f>
        <v>0</v>
      </c>
      <c r="K63" s="153"/>
    </row>
    <row r="64" spans="2:47" s="8" customFormat="1" ht="19.899999999999999" customHeight="1">
      <c r="B64" s="154"/>
      <c r="C64" s="155"/>
      <c r="D64" s="156" t="s">
        <v>109</v>
      </c>
      <c r="E64" s="157"/>
      <c r="F64" s="157"/>
      <c r="G64" s="157"/>
      <c r="H64" s="157"/>
      <c r="I64" s="158"/>
      <c r="J64" s="159">
        <f>J142</f>
        <v>0</v>
      </c>
      <c r="K64" s="160"/>
    </row>
    <row r="65" spans="2:12" s="8" customFormat="1" ht="19.899999999999999" customHeight="1">
      <c r="B65" s="154"/>
      <c r="C65" s="155"/>
      <c r="D65" s="156" t="s">
        <v>110</v>
      </c>
      <c r="E65" s="157"/>
      <c r="F65" s="157"/>
      <c r="G65" s="157"/>
      <c r="H65" s="157"/>
      <c r="I65" s="158"/>
      <c r="J65" s="159">
        <f>J145</f>
        <v>0</v>
      </c>
      <c r="K65" s="160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50000000000003" customHeight="1">
      <c r="B72" s="39"/>
      <c r="C72" s="60" t="s">
        <v>111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5" customHeight="1">
      <c r="B74" s="39"/>
      <c r="C74" s="63" t="s">
        <v>19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22.5" customHeight="1">
      <c r="B75" s="39"/>
      <c r="C75" s="61"/>
      <c r="D75" s="61"/>
      <c r="E75" s="357" t="str">
        <f>E7</f>
        <v>Oprava místních komunikací Branná</v>
      </c>
      <c r="F75" s="358"/>
      <c r="G75" s="358"/>
      <c r="H75" s="358"/>
      <c r="I75" s="161"/>
      <c r="J75" s="61"/>
      <c r="K75" s="61"/>
      <c r="L75" s="59"/>
    </row>
    <row r="76" spans="2:12" s="1" customFormat="1" ht="14.45" customHeight="1">
      <c r="B76" s="39"/>
      <c r="C76" s="63" t="s">
        <v>95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3.25" customHeight="1">
      <c r="B77" s="39"/>
      <c r="C77" s="61"/>
      <c r="D77" s="61"/>
      <c r="E77" s="333" t="str">
        <f>E9</f>
        <v>101 - MK1 - u kapličky</v>
      </c>
      <c r="F77" s="359"/>
      <c r="G77" s="359"/>
      <c r="H77" s="359"/>
      <c r="I77" s="161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>
      <c r="B79" s="39"/>
      <c r="C79" s="63" t="s">
        <v>25</v>
      </c>
      <c r="D79" s="61"/>
      <c r="E79" s="61"/>
      <c r="F79" s="162" t="str">
        <f>F12</f>
        <v>Branná</v>
      </c>
      <c r="G79" s="61"/>
      <c r="H79" s="61"/>
      <c r="I79" s="163" t="s">
        <v>27</v>
      </c>
      <c r="J79" s="71" t="str">
        <f>IF(J12="","",J12)</f>
        <v>15. 3. 2017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>
      <c r="B81" s="39"/>
      <c r="C81" s="63" t="s">
        <v>29</v>
      </c>
      <c r="D81" s="61"/>
      <c r="E81" s="61"/>
      <c r="F81" s="162" t="str">
        <f>E15</f>
        <v>Město Třeboň, Palackého nám. 46, Třeboň, 379 01</v>
      </c>
      <c r="G81" s="61"/>
      <c r="H81" s="61"/>
      <c r="I81" s="163" t="s">
        <v>37</v>
      </c>
      <c r="J81" s="162" t="str">
        <f>E21</f>
        <v xml:space="preserve"> </v>
      </c>
      <c r="K81" s="61"/>
      <c r="L81" s="59"/>
    </row>
    <row r="82" spans="2:65" s="1" customFormat="1" ht="14.45" customHeight="1">
      <c r="B82" s="39"/>
      <c r="C82" s="63" t="s">
        <v>35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25" customHeight="1">
      <c r="B84" s="164"/>
      <c r="C84" s="165" t="s">
        <v>112</v>
      </c>
      <c r="D84" s="166" t="s">
        <v>61</v>
      </c>
      <c r="E84" s="166" t="s">
        <v>57</v>
      </c>
      <c r="F84" s="166" t="s">
        <v>113</v>
      </c>
      <c r="G84" s="166" t="s">
        <v>114</v>
      </c>
      <c r="H84" s="166" t="s">
        <v>115</v>
      </c>
      <c r="I84" s="167" t="s">
        <v>116</v>
      </c>
      <c r="J84" s="166" t="s">
        <v>99</v>
      </c>
      <c r="K84" s="168" t="s">
        <v>117</v>
      </c>
      <c r="L84" s="169"/>
      <c r="M84" s="79" t="s">
        <v>118</v>
      </c>
      <c r="N84" s="80" t="s">
        <v>46</v>
      </c>
      <c r="O84" s="80" t="s">
        <v>119</v>
      </c>
      <c r="P84" s="80" t="s">
        <v>120</v>
      </c>
      <c r="Q84" s="80" t="s">
        <v>121</v>
      </c>
      <c r="R84" s="80" t="s">
        <v>122</v>
      </c>
      <c r="S84" s="80" t="s">
        <v>123</v>
      </c>
      <c r="T84" s="81" t="s">
        <v>124</v>
      </c>
    </row>
    <row r="85" spans="2:65" s="1" customFormat="1" ht="29.25" customHeight="1">
      <c r="B85" s="39"/>
      <c r="C85" s="85" t="s">
        <v>100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P86+P141</f>
        <v>0</v>
      </c>
      <c r="Q85" s="83"/>
      <c r="R85" s="171">
        <f>R86+R141</f>
        <v>8.2615600000000011</v>
      </c>
      <c r="S85" s="83"/>
      <c r="T85" s="172">
        <f>T86+T141</f>
        <v>66.092000000000013</v>
      </c>
      <c r="AT85" s="22" t="s">
        <v>75</v>
      </c>
      <c r="AU85" s="22" t="s">
        <v>101</v>
      </c>
      <c r="BK85" s="173">
        <f>BK86+BK141</f>
        <v>0</v>
      </c>
    </row>
    <row r="86" spans="2:65" s="10" customFormat="1" ht="37.35" customHeight="1">
      <c r="B86" s="174"/>
      <c r="C86" s="175"/>
      <c r="D86" s="176" t="s">
        <v>75</v>
      </c>
      <c r="E86" s="177" t="s">
        <v>125</v>
      </c>
      <c r="F86" s="177" t="s">
        <v>126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P87+P100+P105+P134+P139</f>
        <v>0</v>
      </c>
      <c r="Q86" s="182"/>
      <c r="R86" s="183">
        <f>R87+R100+R105+R134+R139</f>
        <v>8.2615600000000011</v>
      </c>
      <c r="S86" s="182"/>
      <c r="T86" s="184">
        <f>T87+T100+T105+T134+T139</f>
        <v>66.092000000000013</v>
      </c>
      <c r="AR86" s="185" t="s">
        <v>40</v>
      </c>
      <c r="AT86" s="186" t="s">
        <v>75</v>
      </c>
      <c r="AU86" s="186" t="s">
        <v>76</v>
      </c>
      <c r="AY86" s="185" t="s">
        <v>127</v>
      </c>
      <c r="BK86" s="187">
        <f>BK87+BK100+BK105+BK134+BK139</f>
        <v>0</v>
      </c>
    </row>
    <row r="87" spans="2:65" s="10" customFormat="1" ht="19.899999999999999" customHeight="1">
      <c r="B87" s="174"/>
      <c r="C87" s="175"/>
      <c r="D87" s="188" t="s">
        <v>75</v>
      </c>
      <c r="E87" s="189" t="s">
        <v>40</v>
      </c>
      <c r="F87" s="189" t="s">
        <v>128</v>
      </c>
      <c r="G87" s="175"/>
      <c r="H87" s="175"/>
      <c r="I87" s="178"/>
      <c r="J87" s="190">
        <f>BK87</f>
        <v>0</v>
      </c>
      <c r="K87" s="175"/>
      <c r="L87" s="180"/>
      <c r="M87" s="181"/>
      <c r="N87" s="182"/>
      <c r="O87" s="182"/>
      <c r="P87" s="183">
        <f>SUM(P88:P99)</f>
        <v>0</v>
      </c>
      <c r="Q87" s="182"/>
      <c r="R87" s="183">
        <f>SUM(R88:R99)</f>
        <v>4.7600000000000003E-3</v>
      </c>
      <c r="S87" s="182"/>
      <c r="T87" s="184">
        <f>SUM(T88:T99)</f>
        <v>12.257</v>
      </c>
      <c r="AR87" s="185" t="s">
        <v>40</v>
      </c>
      <c r="AT87" s="186" t="s">
        <v>75</v>
      </c>
      <c r="AU87" s="186" t="s">
        <v>40</v>
      </c>
      <c r="AY87" s="185" t="s">
        <v>127</v>
      </c>
      <c r="BK87" s="187">
        <f>SUM(BK88:BK99)</f>
        <v>0</v>
      </c>
    </row>
    <row r="88" spans="2:65" s="1" customFormat="1" ht="31.5" customHeight="1">
      <c r="B88" s="39"/>
      <c r="C88" s="191" t="s">
        <v>40</v>
      </c>
      <c r="D88" s="191" t="s">
        <v>129</v>
      </c>
      <c r="E88" s="192" t="s">
        <v>130</v>
      </c>
      <c r="F88" s="193" t="s">
        <v>131</v>
      </c>
      <c r="G88" s="194" t="s">
        <v>132</v>
      </c>
      <c r="H88" s="195">
        <v>119</v>
      </c>
      <c r="I88" s="196"/>
      <c r="J88" s="197">
        <f>ROUND(I88*H88,1)</f>
        <v>0</v>
      </c>
      <c r="K88" s="193" t="s">
        <v>133</v>
      </c>
      <c r="L88" s="59"/>
      <c r="M88" s="198" t="s">
        <v>24</v>
      </c>
      <c r="N88" s="199" t="s">
        <v>47</v>
      </c>
      <c r="O88" s="40"/>
      <c r="P88" s="200">
        <f>O88*H88</f>
        <v>0</v>
      </c>
      <c r="Q88" s="200">
        <v>4.0000000000000003E-5</v>
      </c>
      <c r="R88" s="200">
        <f>Q88*H88</f>
        <v>4.7600000000000003E-3</v>
      </c>
      <c r="S88" s="200">
        <v>0.10299999999999999</v>
      </c>
      <c r="T88" s="201">
        <f>S88*H88</f>
        <v>12.257</v>
      </c>
      <c r="AR88" s="22" t="s">
        <v>134</v>
      </c>
      <c r="AT88" s="22" t="s">
        <v>129</v>
      </c>
      <c r="AU88" s="22" t="s">
        <v>85</v>
      </c>
      <c r="AY88" s="22" t="s">
        <v>127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40</v>
      </c>
      <c r="BK88" s="202">
        <f>ROUND(I88*H88,1)</f>
        <v>0</v>
      </c>
      <c r="BL88" s="22" t="s">
        <v>134</v>
      </c>
      <c r="BM88" s="22" t="s">
        <v>135</v>
      </c>
    </row>
    <row r="89" spans="2:65" s="11" customFormat="1" ht="13.5">
      <c r="B89" s="203"/>
      <c r="C89" s="204"/>
      <c r="D89" s="205" t="s">
        <v>136</v>
      </c>
      <c r="E89" s="206" t="s">
        <v>24</v>
      </c>
      <c r="F89" s="207" t="s">
        <v>137</v>
      </c>
      <c r="G89" s="204"/>
      <c r="H89" s="208">
        <v>38</v>
      </c>
      <c r="I89" s="209"/>
      <c r="J89" s="204"/>
      <c r="K89" s="204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136</v>
      </c>
      <c r="AU89" s="214" t="s">
        <v>85</v>
      </c>
      <c r="AV89" s="11" t="s">
        <v>85</v>
      </c>
      <c r="AW89" s="11" t="s">
        <v>38</v>
      </c>
      <c r="AX89" s="11" t="s">
        <v>76</v>
      </c>
      <c r="AY89" s="214" t="s">
        <v>127</v>
      </c>
    </row>
    <row r="90" spans="2:65" s="11" customFormat="1" ht="13.5">
      <c r="B90" s="203"/>
      <c r="C90" s="204"/>
      <c r="D90" s="205" t="s">
        <v>136</v>
      </c>
      <c r="E90" s="206" t="s">
        <v>24</v>
      </c>
      <c r="F90" s="207" t="s">
        <v>138</v>
      </c>
      <c r="G90" s="204"/>
      <c r="H90" s="208">
        <v>5</v>
      </c>
      <c r="I90" s="209"/>
      <c r="J90" s="204"/>
      <c r="K90" s="204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136</v>
      </c>
      <c r="AU90" s="214" t="s">
        <v>85</v>
      </c>
      <c r="AV90" s="11" t="s">
        <v>85</v>
      </c>
      <c r="AW90" s="11" t="s">
        <v>38</v>
      </c>
      <c r="AX90" s="11" t="s">
        <v>76</v>
      </c>
      <c r="AY90" s="214" t="s">
        <v>127</v>
      </c>
    </row>
    <row r="91" spans="2:65" s="11" customFormat="1" ht="13.5">
      <c r="B91" s="203"/>
      <c r="C91" s="204"/>
      <c r="D91" s="205" t="s">
        <v>136</v>
      </c>
      <c r="E91" s="206" t="s">
        <v>24</v>
      </c>
      <c r="F91" s="207" t="s">
        <v>139</v>
      </c>
      <c r="G91" s="204"/>
      <c r="H91" s="208">
        <v>21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136</v>
      </c>
      <c r="AU91" s="214" t="s">
        <v>85</v>
      </c>
      <c r="AV91" s="11" t="s">
        <v>85</v>
      </c>
      <c r="AW91" s="11" t="s">
        <v>38</v>
      </c>
      <c r="AX91" s="11" t="s">
        <v>76</v>
      </c>
      <c r="AY91" s="214" t="s">
        <v>127</v>
      </c>
    </row>
    <row r="92" spans="2:65" s="11" customFormat="1" ht="13.5">
      <c r="B92" s="203"/>
      <c r="C92" s="204"/>
      <c r="D92" s="205" t="s">
        <v>136</v>
      </c>
      <c r="E92" s="206" t="s">
        <v>24</v>
      </c>
      <c r="F92" s="207" t="s">
        <v>140</v>
      </c>
      <c r="G92" s="204"/>
      <c r="H92" s="208">
        <v>18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136</v>
      </c>
      <c r="AU92" s="214" t="s">
        <v>85</v>
      </c>
      <c r="AV92" s="11" t="s">
        <v>85</v>
      </c>
      <c r="AW92" s="11" t="s">
        <v>38</v>
      </c>
      <c r="AX92" s="11" t="s">
        <v>76</v>
      </c>
      <c r="AY92" s="214" t="s">
        <v>127</v>
      </c>
    </row>
    <row r="93" spans="2:65" s="11" customFormat="1" ht="13.5">
      <c r="B93" s="203"/>
      <c r="C93" s="204"/>
      <c r="D93" s="205" t="s">
        <v>136</v>
      </c>
      <c r="E93" s="206" t="s">
        <v>24</v>
      </c>
      <c r="F93" s="207" t="s">
        <v>141</v>
      </c>
      <c r="G93" s="204"/>
      <c r="H93" s="208">
        <v>5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136</v>
      </c>
      <c r="AU93" s="214" t="s">
        <v>85</v>
      </c>
      <c r="AV93" s="11" t="s">
        <v>85</v>
      </c>
      <c r="AW93" s="11" t="s">
        <v>38</v>
      </c>
      <c r="AX93" s="11" t="s">
        <v>76</v>
      </c>
      <c r="AY93" s="214" t="s">
        <v>127</v>
      </c>
    </row>
    <row r="94" spans="2:65" s="11" customFormat="1" ht="13.5">
      <c r="B94" s="203"/>
      <c r="C94" s="204"/>
      <c r="D94" s="205" t="s">
        <v>136</v>
      </c>
      <c r="E94" s="206" t="s">
        <v>24</v>
      </c>
      <c r="F94" s="207" t="s">
        <v>142</v>
      </c>
      <c r="G94" s="204"/>
      <c r="H94" s="208">
        <v>8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136</v>
      </c>
      <c r="AU94" s="214" t="s">
        <v>85</v>
      </c>
      <c r="AV94" s="11" t="s">
        <v>85</v>
      </c>
      <c r="AW94" s="11" t="s">
        <v>38</v>
      </c>
      <c r="AX94" s="11" t="s">
        <v>76</v>
      </c>
      <c r="AY94" s="214" t="s">
        <v>127</v>
      </c>
    </row>
    <row r="95" spans="2:65" s="11" customFormat="1" ht="13.5">
      <c r="B95" s="203"/>
      <c r="C95" s="204"/>
      <c r="D95" s="205" t="s">
        <v>136</v>
      </c>
      <c r="E95" s="206" t="s">
        <v>24</v>
      </c>
      <c r="F95" s="207" t="s">
        <v>143</v>
      </c>
      <c r="G95" s="204"/>
      <c r="H95" s="208">
        <v>5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136</v>
      </c>
      <c r="AU95" s="214" t="s">
        <v>85</v>
      </c>
      <c r="AV95" s="11" t="s">
        <v>85</v>
      </c>
      <c r="AW95" s="11" t="s">
        <v>38</v>
      </c>
      <c r="AX95" s="11" t="s">
        <v>76</v>
      </c>
      <c r="AY95" s="214" t="s">
        <v>127</v>
      </c>
    </row>
    <row r="96" spans="2:65" s="11" customFormat="1" ht="13.5">
      <c r="B96" s="203"/>
      <c r="C96" s="204"/>
      <c r="D96" s="205" t="s">
        <v>136</v>
      </c>
      <c r="E96" s="206" t="s">
        <v>24</v>
      </c>
      <c r="F96" s="207" t="s">
        <v>144</v>
      </c>
      <c r="G96" s="204"/>
      <c r="H96" s="208">
        <v>7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136</v>
      </c>
      <c r="AU96" s="214" t="s">
        <v>85</v>
      </c>
      <c r="AV96" s="11" t="s">
        <v>85</v>
      </c>
      <c r="AW96" s="11" t="s">
        <v>38</v>
      </c>
      <c r="AX96" s="11" t="s">
        <v>76</v>
      </c>
      <c r="AY96" s="214" t="s">
        <v>127</v>
      </c>
    </row>
    <row r="97" spans="2:65" s="11" customFormat="1" ht="13.5">
      <c r="B97" s="203"/>
      <c r="C97" s="204"/>
      <c r="D97" s="205" t="s">
        <v>136</v>
      </c>
      <c r="E97" s="206" t="s">
        <v>24</v>
      </c>
      <c r="F97" s="207" t="s">
        <v>145</v>
      </c>
      <c r="G97" s="204"/>
      <c r="H97" s="208">
        <v>6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136</v>
      </c>
      <c r="AU97" s="214" t="s">
        <v>85</v>
      </c>
      <c r="AV97" s="11" t="s">
        <v>85</v>
      </c>
      <c r="AW97" s="11" t="s">
        <v>38</v>
      </c>
      <c r="AX97" s="11" t="s">
        <v>76</v>
      </c>
      <c r="AY97" s="214" t="s">
        <v>127</v>
      </c>
    </row>
    <row r="98" spans="2:65" s="11" customFormat="1" ht="13.5">
      <c r="B98" s="203"/>
      <c r="C98" s="204"/>
      <c r="D98" s="205" t="s">
        <v>136</v>
      </c>
      <c r="E98" s="206" t="s">
        <v>24</v>
      </c>
      <c r="F98" s="207" t="s">
        <v>146</v>
      </c>
      <c r="G98" s="204"/>
      <c r="H98" s="208">
        <v>6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136</v>
      </c>
      <c r="AU98" s="214" t="s">
        <v>85</v>
      </c>
      <c r="AV98" s="11" t="s">
        <v>85</v>
      </c>
      <c r="AW98" s="11" t="s">
        <v>38</v>
      </c>
      <c r="AX98" s="11" t="s">
        <v>76</v>
      </c>
      <c r="AY98" s="214" t="s">
        <v>127</v>
      </c>
    </row>
    <row r="99" spans="2:65" s="12" customFormat="1" ht="13.5">
      <c r="B99" s="215"/>
      <c r="C99" s="216"/>
      <c r="D99" s="205" t="s">
        <v>136</v>
      </c>
      <c r="E99" s="217" t="s">
        <v>24</v>
      </c>
      <c r="F99" s="218" t="s">
        <v>147</v>
      </c>
      <c r="G99" s="216"/>
      <c r="H99" s="219">
        <v>119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136</v>
      </c>
      <c r="AU99" s="225" t="s">
        <v>85</v>
      </c>
      <c r="AV99" s="12" t="s">
        <v>134</v>
      </c>
      <c r="AW99" s="12" t="s">
        <v>38</v>
      </c>
      <c r="AX99" s="12" t="s">
        <v>40</v>
      </c>
      <c r="AY99" s="225" t="s">
        <v>127</v>
      </c>
    </row>
    <row r="100" spans="2:65" s="10" customFormat="1" ht="29.85" customHeight="1">
      <c r="B100" s="174"/>
      <c r="C100" s="175"/>
      <c r="D100" s="188" t="s">
        <v>75</v>
      </c>
      <c r="E100" s="189" t="s">
        <v>148</v>
      </c>
      <c r="F100" s="189" t="s">
        <v>149</v>
      </c>
      <c r="G100" s="175"/>
      <c r="H100" s="175"/>
      <c r="I100" s="178"/>
      <c r="J100" s="190">
        <f>BK100</f>
        <v>0</v>
      </c>
      <c r="K100" s="175"/>
      <c r="L100" s="180"/>
      <c r="M100" s="181"/>
      <c r="N100" s="182"/>
      <c r="O100" s="182"/>
      <c r="P100" s="183">
        <f>SUM(P101:P104)</f>
        <v>0</v>
      </c>
      <c r="Q100" s="182"/>
      <c r="R100" s="183">
        <f>SUM(R101:R104)</f>
        <v>8.2200800000000012</v>
      </c>
      <c r="S100" s="182"/>
      <c r="T100" s="184">
        <f>SUM(T101:T104)</f>
        <v>0</v>
      </c>
      <c r="AR100" s="185" t="s">
        <v>40</v>
      </c>
      <c r="AT100" s="186" t="s">
        <v>75</v>
      </c>
      <c r="AU100" s="186" t="s">
        <v>40</v>
      </c>
      <c r="AY100" s="185" t="s">
        <v>127</v>
      </c>
      <c r="BK100" s="187">
        <f>SUM(BK101:BK104)</f>
        <v>0</v>
      </c>
    </row>
    <row r="101" spans="2:65" s="1" customFormat="1" ht="31.5" customHeight="1">
      <c r="B101" s="39"/>
      <c r="C101" s="191" t="s">
        <v>150</v>
      </c>
      <c r="D101" s="191" t="s">
        <v>129</v>
      </c>
      <c r="E101" s="192" t="s">
        <v>151</v>
      </c>
      <c r="F101" s="193" t="s">
        <v>152</v>
      </c>
      <c r="G101" s="194" t="s">
        <v>132</v>
      </c>
      <c r="H101" s="195">
        <v>88</v>
      </c>
      <c r="I101" s="196"/>
      <c r="J101" s="197">
        <f>ROUND(I101*H101,1)</f>
        <v>0</v>
      </c>
      <c r="K101" s="193" t="s">
        <v>133</v>
      </c>
      <c r="L101" s="59"/>
      <c r="M101" s="198" t="s">
        <v>24</v>
      </c>
      <c r="N101" s="199" t="s">
        <v>47</v>
      </c>
      <c r="O101" s="40"/>
      <c r="P101" s="200">
        <f>O101*H101</f>
        <v>0</v>
      </c>
      <c r="Q101" s="200">
        <v>9.3410000000000007E-2</v>
      </c>
      <c r="R101" s="200">
        <f>Q101*H101</f>
        <v>8.2200800000000012</v>
      </c>
      <c r="S101" s="200">
        <v>0</v>
      </c>
      <c r="T101" s="201">
        <f>S101*H101</f>
        <v>0</v>
      </c>
      <c r="AR101" s="22" t="s">
        <v>134</v>
      </c>
      <c r="AT101" s="22" t="s">
        <v>129</v>
      </c>
      <c r="AU101" s="22" t="s">
        <v>85</v>
      </c>
      <c r="AY101" s="22" t="s">
        <v>127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40</v>
      </c>
      <c r="BK101" s="202">
        <f>ROUND(I101*H101,1)</f>
        <v>0</v>
      </c>
      <c r="BL101" s="22" t="s">
        <v>134</v>
      </c>
      <c r="BM101" s="22" t="s">
        <v>153</v>
      </c>
    </row>
    <row r="102" spans="2:65" s="11" customFormat="1" ht="13.5">
      <c r="B102" s="203"/>
      <c r="C102" s="204"/>
      <c r="D102" s="226" t="s">
        <v>136</v>
      </c>
      <c r="E102" s="227" t="s">
        <v>24</v>
      </c>
      <c r="F102" s="228" t="s">
        <v>154</v>
      </c>
      <c r="G102" s="204"/>
      <c r="H102" s="229">
        <v>88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136</v>
      </c>
      <c r="AU102" s="214" t="s">
        <v>85</v>
      </c>
      <c r="AV102" s="11" t="s">
        <v>85</v>
      </c>
      <c r="AW102" s="11" t="s">
        <v>38</v>
      </c>
      <c r="AX102" s="11" t="s">
        <v>40</v>
      </c>
      <c r="AY102" s="214" t="s">
        <v>127</v>
      </c>
    </row>
    <row r="103" spans="2:65" s="1" customFormat="1" ht="22.5" customHeight="1">
      <c r="B103" s="39"/>
      <c r="C103" s="191" t="s">
        <v>155</v>
      </c>
      <c r="D103" s="191" t="s">
        <v>129</v>
      </c>
      <c r="E103" s="192" t="s">
        <v>156</v>
      </c>
      <c r="F103" s="193" t="s">
        <v>157</v>
      </c>
      <c r="G103" s="194" t="s">
        <v>132</v>
      </c>
      <c r="H103" s="195">
        <v>897</v>
      </c>
      <c r="I103" s="196"/>
      <c r="J103" s="197">
        <f>ROUND(I103*H103,1)</f>
        <v>0</v>
      </c>
      <c r="K103" s="193" t="s">
        <v>133</v>
      </c>
      <c r="L103" s="59"/>
      <c r="M103" s="198" t="s">
        <v>24</v>
      </c>
      <c r="N103" s="199" t="s">
        <v>47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134</v>
      </c>
      <c r="AT103" s="22" t="s">
        <v>129</v>
      </c>
      <c r="AU103" s="22" t="s">
        <v>85</v>
      </c>
      <c r="AY103" s="22" t="s">
        <v>127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40</v>
      </c>
      <c r="BK103" s="202">
        <f>ROUND(I103*H103,1)</f>
        <v>0</v>
      </c>
      <c r="BL103" s="22" t="s">
        <v>134</v>
      </c>
      <c r="BM103" s="22" t="s">
        <v>158</v>
      </c>
    </row>
    <row r="104" spans="2:65" s="1" customFormat="1" ht="31.5" customHeight="1">
      <c r="B104" s="39"/>
      <c r="C104" s="191" t="s">
        <v>159</v>
      </c>
      <c r="D104" s="191" t="s">
        <v>129</v>
      </c>
      <c r="E104" s="192" t="s">
        <v>160</v>
      </c>
      <c r="F104" s="193" t="s">
        <v>161</v>
      </c>
      <c r="G104" s="194" t="s">
        <v>132</v>
      </c>
      <c r="H104" s="195">
        <v>897</v>
      </c>
      <c r="I104" s="196"/>
      <c r="J104" s="197">
        <f>ROUND(I104*H104,1)</f>
        <v>0</v>
      </c>
      <c r="K104" s="193" t="s">
        <v>133</v>
      </c>
      <c r="L104" s="59"/>
      <c r="M104" s="198" t="s">
        <v>24</v>
      </c>
      <c r="N104" s="199" t="s">
        <v>47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134</v>
      </c>
      <c r="AT104" s="22" t="s">
        <v>129</v>
      </c>
      <c r="AU104" s="22" t="s">
        <v>85</v>
      </c>
      <c r="AY104" s="22" t="s">
        <v>127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40</v>
      </c>
      <c r="BK104" s="202">
        <f>ROUND(I104*H104,1)</f>
        <v>0</v>
      </c>
      <c r="BL104" s="22" t="s">
        <v>134</v>
      </c>
      <c r="BM104" s="22" t="s">
        <v>162</v>
      </c>
    </row>
    <row r="105" spans="2:65" s="10" customFormat="1" ht="29.85" customHeight="1">
      <c r="B105" s="174"/>
      <c r="C105" s="175"/>
      <c r="D105" s="188" t="s">
        <v>75</v>
      </c>
      <c r="E105" s="189" t="s">
        <v>163</v>
      </c>
      <c r="F105" s="189" t="s">
        <v>164</v>
      </c>
      <c r="G105" s="175"/>
      <c r="H105" s="175"/>
      <c r="I105" s="178"/>
      <c r="J105" s="190">
        <f>BK105</f>
        <v>0</v>
      </c>
      <c r="K105" s="175"/>
      <c r="L105" s="180"/>
      <c r="M105" s="181"/>
      <c r="N105" s="182"/>
      <c r="O105" s="182"/>
      <c r="P105" s="183">
        <f>SUM(P106:P133)</f>
        <v>0</v>
      </c>
      <c r="Q105" s="182"/>
      <c r="R105" s="183">
        <f>SUM(R106:R133)</f>
        <v>3.6720000000000003E-2</v>
      </c>
      <c r="S105" s="182"/>
      <c r="T105" s="184">
        <f>SUM(T106:T133)</f>
        <v>53.835000000000008</v>
      </c>
      <c r="AR105" s="185" t="s">
        <v>40</v>
      </c>
      <c r="AT105" s="186" t="s">
        <v>75</v>
      </c>
      <c r="AU105" s="186" t="s">
        <v>40</v>
      </c>
      <c r="AY105" s="185" t="s">
        <v>127</v>
      </c>
      <c r="BK105" s="187">
        <f>SUM(BK106:BK133)</f>
        <v>0</v>
      </c>
    </row>
    <row r="106" spans="2:65" s="1" customFormat="1" ht="44.25" customHeight="1">
      <c r="B106" s="39"/>
      <c r="C106" s="191" t="s">
        <v>165</v>
      </c>
      <c r="D106" s="191" t="s">
        <v>129</v>
      </c>
      <c r="E106" s="192" t="s">
        <v>166</v>
      </c>
      <c r="F106" s="193" t="s">
        <v>167</v>
      </c>
      <c r="G106" s="194" t="s">
        <v>168</v>
      </c>
      <c r="H106" s="195">
        <v>108</v>
      </c>
      <c r="I106" s="196"/>
      <c r="J106" s="197">
        <f>ROUND(I106*H106,1)</f>
        <v>0</v>
      </c>
      <c r="K106" s="193" t="s">
        <v>133</v>
      </c>
      <c r="L106" s="59"/>
      <c r="M106" s="198" t="s">
        <v>24</v>
      </c>
      <c r="N106" s="199" t="s">
        <v>47</v>
      </c>
      <c r="O106" s="40"/>
      <c r="P106" s="200">
        <f>O106*H106</f>
        <v>0</v>
      </c>
      <c r="Q106" s="200">
        <v>3.4000000000000002E-4</v>
      </c>
      <c r="R106" s="200">
        <f>Q106*H106</f>
        <v>3.6720000000000003E-2</v>
      </c>
      <c r="S106" s="200">
        <v>0</v>
      </c>
      <c r="T106" s="201">
        <f>S106*H106</f>
        <v>0</v>
      </c>
      <c r="AR106" s="22" t="s">
        <v>134</v>
      </c>
      <c r="AT106" s="22" t="s">
        <v>129</v>
      </c>
      <c r="AU106" s="22" t="s">
        <v>85</v>
      </c>
      <c r="AY106" s="22" t="s">
        <v>127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40</v>
      </c>
      <c r="BK106" s="202">
        <f>ROUND(I106*H106,1)</f>
        <v>0</v>
      </c>
      <c r="BL106" s="22" t="s">
        <v>134</v>
      </c>
      <c r="BM106" s="22" t="s">
        <v>169</v>
      </c>
    </row>
    <row r="107" spans="2:65" s="11" customFormat="1" ht="13.5">
      <c r="B107" s="203"/>
      <c r="C107" s="204"/>
      <c r="D107" s="205" t="s">
        <v>136</v>
      </c>
      <c r="E107" s="206" t="s">
        <v>24</v>
      </c>
      <c r="F107" s="207" t="s">
        <v>170</v>
      </c>
      <c r="G107" s="204"/>
      <c r="H107" s="208">
        <v>38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136</v>
      </c>
      <c r="AU107" s="214" t="s">
        <v>85</v>
      </c>
      <c r="AV107" s="11" t="s">
        <v>85</v>
      </c>
      <c r="AW107" s="11" t="s">
        <v>38</v>
      </c>
      <c r="AX107" s="11" t="s">
        <v>76</v>
      </c>
      <c r="AY107" s="214" t="s">
        <v>127</v>
      </c>
    </row>
    <row r="108" spans="2:65" s="11" customFormat="1" ht="13.5">
      <c r="B108" s="203"/>
      <c r="C108" s="204"/>
      <c r="D108" s="205" t="s">
        <v>136</v>
      </c>
      <c r="E108" s="206" t="s">
        <v>24</v>
      </c>
      <c r="F108" s="207" t="s">
        <v>171</v>
      </c>
      <c r="G108" s="204"/>
      <c r="H108" s="208">
        <v>5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136</v>
      </c>
      <c r="AU108" s="214" t="s">
        <v>85</v>
      </c>
      <c r="AV108" s="11" t="s">
        <v>85</v>
      </c>
      <c r="AW108" s="11" t="s">
        <v>38</v>
      </c>
      <c r="AX108" s="11" t="s">
        <v>76</v>
      </c>
      <c r="AY108" s="214" t="s">
        <v>127</v>
      </c>
    </row>
    <row r="109" spans="2:65" s="11" customFormat="1" ht="13.5">
      <c r="B109" s="203"/>
      <c r="C109" s="204"/>
      <c r="D109" s="205" t="s">
        <v>136</v>
      </c>
      <c r="E109" s="206" t="s">
        <v>24</v>
      </c>
      <c r="F109" s="207" t="s">
        <v>172</v>
      </c>
      <c r="G109" s="204"/>
      <c r="H109" s="208">
        <v>21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136</v>
      </c>
      <c r="AU109" s="214" t="s">
        <v>85</v>
      </c>
      <c r="AV109" s="11" t="s">
        <v>85</v>
      </c>
      <c r="AW109" s="11" t="s">
        <v>38</v>
      </c>
      <c r="AX109" s="11" t="s">
        <v>76</v>
      </c>
      <c r="AY109" s="214" t="s">
        <v>127</v>
      </c>
    </row>
    <row r="110" spans="2:65" s="11" customFormat="1" ht="13.5">
      <c r="B110" s="203"/>
      <c r="C110" s="204"/>
      <c r="D110" s="205" t="s">
        <v>136</v>
      </c>
      <c r="E110" s="206" t="s">
        <v>24</v>
      </c>
      <c r="F110" s="207" t="s">
        <v>173</v>
      </c>
      <c r="G110" s="204"/>
      <c r="H110" s="208">
        <v>7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136</v>
      </c>
      <c r="AU110" s="214" t="s">
        <v>85</v>
      </c>
      <c r="AV110" s="11" t="s">
        <v>85</v>
      </c>
      <c r="AW110" s="11" t="s">
        <v>38</v>
      </c>
      <c r="AX110" s="11" t="s">
        <v>76</v>
      </c>
      <c r="AY110" s="214" t="s">
        <v>127</v>
      </c>
    </row>
    <row r="111" spans="2:65" s="11" customFormat="1" ht="13.5">
      <c r="B111" s="203"/>
      <c r="C111" s="204"/>
      <c r="D111" s="205" t="s">
        <v>136</v>
      </c>
      <c r="E111" s="206" t="s">
        <v>24</v>
      </c>
      <c r="F111" s="207" t="s">
        <v>174</v>
      </c>
      <c r="G111" s="204"/>
      <c r="H111" s="208">
        <v>5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136</v>
      </c>
      <c r="AU111" s="214" t="s">
        <v>85</v>
      </c>
      <c r="AV111" s="11" t="s">
        <v>85</v>
      </c>
      <c r="AW111" s="11" t="s">
        <v>38</v>
      </c>
      <c r="AX111" s="11" t="s">
        <v>76</v>
      </c>
      <c r="AY111" s="214" t="s">
        <v>127</v>
      </c>
    </row>
    <row r="112" spans="2:65" s="11" customFormat="1" ht="13.5">
      <c r="B112" s="203"/>
      <c r="C112" s="204"/>
      <c r="D112" s="205" t="s">
        <v>136</v>
      </c>
      <c r="E112" s="206" t="s">
        <v>24</v>
      </c>
      <c r="F112" s="207" t="s">
        <v>175</v>
      </c>
      <c r="G112" s="204"/>
      <c r="H112" s="208">
        <v>8</v>
      </c>
      <c r="I112" s="209"/>
      <c r="J112" s="204"/>
      <c r="K112" s="204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136</v>
      </c>
      <c r="AU112" s="214" t="s">
        <v>85</v>
      </c>
      <c r="AV112" s="11" t="s">
        <v>85</v>
      </c>
      <c r="AW112" s="11" t="s">
        <v>38</v>
      </c>
      <c r="AX112" s="11" t="s">
        <v>76</v>
      </c>
      <c r="AY112" s="214" t="s">
        <v>127</v>
      </c>
    </row>
    <row r="113" spans="2:65" s="11" customFormat="1" ht="13.5">
      <c r="B113" s="203"/>
      <c r="C113" s="204"/>
      <c r="D113" s="205" t="s">
        <v>136</v>
      </c>
      <c r="E113" s="206" t="s">
        <v>24</v>
      </c>
      <c r="F113" s="207" t="s">
        <v>176</v>
      </c>
      <c r="G113" s="204"/>
      <c r="H113" s="208">
        <v>5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136</v>
      </c>
      <c r="AU113" s="214" t="s">
        <v>85</v>
      </c>
      <c r="AV113" s="11" t="s">
        <v>85</v>
      </c>
      <c r="AW113" s="11" t="s">
        <v>38</v>
      </c>
      <c r="AX113" s="11" t="s">
        <v>76</v>
      </c>
      <c r="AY113" s="214" t="s">
        <v>127</v>
      </c>
    </row>
    <row r="114" spans="2:65" s="11" customFormat="1" ht="13.5">
      <c r="B114" s="203"/>
      <c r="C114" s="204"/>
      <c r="D114" s="205" t="s">
        <v>136</v>
      </c>
      <c r="E114" s="206" t="s">
        <v>24</v>
      </c>
      <c r="F114" s="207" t="s">
        <v>177</v>
      </c>
      <c r="G114" s="204"/>
      <c r="H114" s="208">
        <v>7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136</v>
      </c>
      <c r="AU114" s="214" t="s">
        <v>85</v>
      </c>
      <c r="AV114" s="11" t="s">
        <v>85</v>
      </c>
      <c r="AW114" s="11" t="s">
        <v>38</v>
      </c>
      <c r="AX114" s="11" t="s">
        <v>76</v>
      </c>
      <c r="AY114" s="214" t="s">
        <v>127</v>
      </c>
    </row>
    <row r="115" spans="2:65" s="11" customFormat="1" ht="13.5">
      <c r="B115" s="203"/>
      <c r="C115" s="204"/>
      <c r="D115" s="205" t="s">
        <v>136</v>
      </c>
      <c r="E115" s="206" t="s">
        <v>24</v>
      </c>
      <c r="F115" s="207" t="s">
        <v>178</v>
      </c>
      <c r="G115" s="204"/>
      <c r="H115" s="208">
        <v>6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136</v>
      </c>
      <c r="AU115" s="214" t="s">
        <v>85</v>
      </c>
      <c r="AV115" s="11" t="s">
        <v>85</v>
      </c>
      <c r="AW115" s="11" t="s">
        <v>38</v>
      </c>
      <c r="AX115" s="11" t="s">
        <v>76</v>
      </c>
      <c r="AY115" s="214" t="s">
        <v>127</v>
      </c>
    </row>
    <row r="116" spans="2:65" s="11" customFormat="1" ht="13.5">
      <c r="B116" s="203"/>
      <c r="C116" s="204"/>
      <c r="D116" s="205" t="s">
        <v>136</v>
      </c>
      <c r="E116" s="206" t="s">
        <v>24</v>
      </c>
      <c r="F116" s="207" t="s">
        <v>179</v>
      </c>
      <c r="G116" s="204"/>
      <c r="H116" s="208">
        <v>6</v>
      </c>
      <c r="I116" s="209"/>
      <c r="J116" s="204"/>
      <c r="K116" s="204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136</v>
      </c>
      <c r="AU116" s="214" t="s">
        <v>85</v>
      </c>
      <c r="AV116" s="11" t="s">
        <v>85</v>
      </c>
      <c r="AW116" s="11" t="s">
        <v>38</v>
      </c>
      <c r="AX116" s="11" t="s">
        <v>76</v>
      </c>
      <c r="AY116" s="214" t="s">
        <v>127</v>
      </c>
    </row>
    <row r="117" spans="2:65" s="12" customFormat="1" ht="13.5">
      <c r="B117" s="215"/>
      <c r="C117" s="216"/>
      <c r="D117" s="226" t="s">
        <v>136</v>
      </c>
      <c r="E117" s="230" t="s">
        <v>24</v>
      </c>
      <c r="F117" s="231" t="s">
        <v>147</v>
      </c>
      <c r="G117" s="216"/>
      <c r="H117" s="232">
        <v>108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136</v>
      </c>
      <c r="AU117" s="225" t="s">
        <v>85</v>
      </c>
      <c r="AV117" s="12" t="s">
        <v>134</v>
      </c>
      <c r="AW117" s="12" t="s">
        <v>38</v>
      </c>
      <c r="AX117" s="12" t="s">
        <v>40</v>
      </c>
      <c r="AY117" s="225" t="s">
        <v>127</v>
      </c>
    </row>
    <row r="118" spans="2:65" s="1" customFormat="1" ht="22.5" customHeight="1">
      <c r="B118" s="39"/>
      <c r="C118" s="191" t="s">
        <v>85</v>
      </c>
      <c r="D118" s="191" t="s">
        <v>129</v>
      </c>
      <c r="E118" s="192" t="s">
        <v>180</v>
      </c>
      <c r="F118" s="193" t="s">
        <v>181</v>
      </c>
      <c r="G118" s="194" t="s">
        <v>168</v>
      </c>
      <c r="H118" s="195">
        <v>108</v>
      </c>
      <c r="I118" s="196"/>
      <c r="J118" s="197">
        <f>ROUND(I118*H118,1)</f>
        <v>0</v>
      </c>
      <c r="K118" s="193" t="s">
        <v>133</v>
      </c>
      <c r="L118" s="59"/>
      <c r="M118" s="198" t="s">
        <v>24</v>
      </c>
      <c r="N118" s="199" t="s">
        <v>47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134</v>
      </c>
      <c r="AT118" s="22" t="s">
        <v>129</v>
      </c>
      <c r="AU118" s="22" t="s">
        <v>85</v>
      </c>
      <c r="AY118" s="22" t="s">
        <v>127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40</v>
      </c>
      <c r="BK118" s="202">
        <f>ROUND(I118*H118,1)</f>
        <v>0</v>
      </c>
      <c r="BL118" s="22" t="s">
        <v>134</v>
      </c>
      <c r="BM118" s="22" t="s">
        <v>182</v>
      </c>
    </row>
    <row r="119" spans="2:65" s="11" customFormat="1" ht="13.5">
      <c r="B119" s="203"/>
      <c r="C119" s="204"/>
      <c r="D119" s="205" t="s">
        <v>136</v>
      </c>
      <c r="E119" s="206" t="s">
        <v>24</v>
      </c>
      <c r="F119" s="207" t="s">
        <v>183</v>
      </c>
      <c r="G119" s="204"/>
      <c r="H119" s="208">
        <v>38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136</v>
      </c>
      <c r="AU119" s="214" t="s">
        <v>85</v>
      </c>
      <c r="AV119" s="11" t="s">
        <v>85</v>
      </c>
      <c r="AW119" s="11" t="s">
        <v>38</v>
      </c>
      <c r="AX119" s="11" t="s">
        <v>76</v>
      </c>
      <c r="AY119" s="214" t="s">
        <v>127</v>
      </c>
    </row>
    <row r="120" spans="2:65" s="11" customFormat="1" ht="13.5">
      <c r="B120" s="203"/>
      <c r="C120" s="204"/>
      <c r="D120" s="205" t="s">
        <v>136</v>
      </c>
      <c r="E120" s="206" t="s">
        <v>24</v>
      </c>
      <c r="F120" s="207" t="s">
        <v>184</v>
      </c>
      <c r="G120" s="204"/>
      <c r="H120" s="208">
        <v>5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136</v>
      </c>
      <c r="AU120" s="214" t="s">
        <v>85</v>
      </c>
      <c r="AV120" s="11" t="s">
        <v>85</v>
      </c>
      <c r="AW120" s="11" t="s">
        <v>38</v>
      </c>
      <c r="AX120" s="11" t="s">
        <v>76</v>
      </c>
      <c r="AY120" s="214" t="s">
        <v>127</v>
      </c>
    </row>
    <row r="121" spans="2:65" s="11" customFormat="1" ht="13.5">
      <c r="B121" s="203"/>
      <c r="C121" s="204"/>
      <c r="D121" s="205" t="s">
        <v>136</v>
      </c>
      <c r="E121" s="206" t="s">
        <v>24</v>
      </c>
      <c r="F121" s="207" t="s">
        <v>185</v>
      </c>
      <c r="G121" s="204"/>
      <c r="H121" s="208">
        <v>21</v>
      </c>
      <c r="I121" s="209"/>
      <c r="J121" s="204"/>
      <c r="K121" s="204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136</v>
      </c>
      <c r="AU121" s="214" t="s">
        <v>85</v>
      </c>
      <c r="AV121" s="11" t="s">
        <v>85</v>
      </c>
      <c r="AW121" s="11" t="s">
        <v>38</v>
      </c>
      <c r="AX121" s="11" t="s">
        <v>76</v>
      </c>
      <c r="AY121" s="214" t="s">
        <v>127</v>
      </c>
    </row>
    <row r="122" spans="2:65" s="11" customFormat="1" ht="13.5">
      <c r="B122" s="203"/>
      <c r="C122" s="204"/>
      <c r="D122" s="205" t="s">
        <v>136</v>
      </c>
      <c r="E122" s="206" t="s">
        <v>24</v>
      </c>
      <c r="F122" s="207" t="s">
        <v>186</v>
      </c>
      <c r="G122" s="204"/>
      <c r="H122" s="208">
        <v>7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136</v>
      </c>
      <c r="AU122" s="214" t="s">
        <v>85</v>
      </c>
      <c r="AV122" s="11" t="s">
        <v>85</v>
      </c>
      <c r="AW122" s="11" t="s">
        <v>38</v>
      </c>
      <c r="AX122" s="11" t="s">
        <v>76</v>
      </c>
      <c r="AY122" s="214" t="s">
        <v>127</v>
      </c>
    </row>
    <row r="123" spans="2:65" s="11" customFormat="1" ht="13.5">
      <c r="B123" s="203"/>
      <c r="C123" s="204"/>
      <c r="D123" s="205" t="s">
        <v>136</v>
      </c>
      <c r="E123" s="206" t="s">
        <v>24</v>
      </c>
      <c r="F123" s="207" t="s">
        <v>187</v>
      </c>
      <c r="G123" s="204"/>
      <c r="H123" s="208">
        <v>5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136</v>
      </c>
      <c r="AU123" s="214" t="s">
        <v>85</v>
      </c>
      <c r="AV123" s="11" t="s">
        <v>85</v>
      </c>
      <c r="AW123" s="11" t="s">
        <v>38</v>
      </c>
      <c r="AX123" s="11" t="s">
        <v>76</v>
      </c>
      <c r="AY123" s="214" t="s">
        <v>127</v>
      </c>
    </row>
    <row r="124" spans="2:65" s="11" customFormat="1" ht="13.5">
      <c r="B124" s="203"/>
      <c r="C124" s="204"/>
      <c r="D124" s="205" t="s">
        <v>136</v>
      </c>
      <c r="E124" s="206" t="s">
        <v>24</v>
      </c>
      <c r="F124" s="207" t="s">
        <v>188</v>
      </c>
      <c r="G124" s="204"/>
      <c r="H124" s="208">
        <v>8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136</v>
      </c>
      <c r="AU124" s="214" t="s">
        <v>85</v>
      </c>
      <c r="AV124" s="11" t="s">
        <v>85</v>
      </c>
      <c r="AW124" s="11" t="s">
        <v>38</v>
      </c>
      <c r="AX124" s="11" t="s">
        <v>76</v>
      </c>
      <c r="AY124" s="214" t="s">
        <v>127</v>
      </c>
    </row>
    <row r="125" spans="2:65" s="11" customFormat="1" ht="13.5">
      <c r="B125" s="203"/>
      <c r="C125" s="204"/>
      <c r="D125" s="205" t="s">
        <v>136</v>
      </c>
      <c r="E125" s="206" t="s">
        <v>24</v>
      </c>
      <c r="F125" s="207" t="s">
        <v>189</v>
      </c>
      <c r="G125" s="204"/>
      <c r="H125" s="208">
        <v>5</v>
      </c>
      <c r="I125" s="209"/>
      <c r="J125" s="204"/>
      <c r="K125" s="204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136</v>
      </c>
      <c r="AU125" s="214" t="s">
        <v>85</v>
      </c>
      <c r="AV125" s="11" t="s">
        <v>85</v>
      </c>
      <c r="AW125" s="11" t="s">
        <v>38</v>
      </c>
      <c r="AX125" s="11" t="s">
        <v>76</v>
      </c>
      <c r="AY125" s="214" t="s">
        <v>127</v>
      </c>
    </row>
    <row r="126" spans="2:65" s="11" customFormat="1" ht="13.5">
      <c r="B126" s="203"/>
      <c r="C126" s="204"/>
      <c r="D126" s="205" t="s">
        <v>136</v>
      </c>
      <c r="E126" s="206" t="s">
        <v>24</v>
      </c>
      <c r="F126" s="207" t="s">
        <v>190</v>
      </c>
      <c r="G126" s="204"/>
      <c r="H126" s="208">
        <v>7</v>
      </c>
      <c r="I126" s="209"/>
      <c r="J126" s="204"/>
      <c r="K126" s="204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136</v>
      </c>
      <c r="AU126" s="214" t="s">
        <v>85</v>
      </c>
      <c r="AV126" s="11" t="s">
        <v>85</v>
      </c>
      <c r="AW126" s="11" t="s">
        <v>38</v>
      </c>
      <c r="AX126" s="11" t="s">
        <v>76</v>
      </c>
      <c r="AY126" s="214" t="s">
        <v>127</v>
      </c>
    </row>
    <row r="127" spans="2:65" s="11" customFormat="1" ht="13.5">
      <c r="B127" s="203"/>
      <c r="C127" s="204"/>
      <c r="D127" s="205" t="s">
        <v>136</v>
      </c>
      <c r="E127" s="206" t="s">
        <v>24</v>
      </c>
      <c r="F127" s="207" t="s">
        <v>191</v>
      </c>
      <c r="G127" s="204"/>
      <c r="H127" s="208">
        <v>6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136</v>
      </c>
      <c r="AU127" s="214" t="s">
        <v>85</v>
      </c>
      <c r="AV127" s="11" t="s">
        <v>85</v>
      </c>
      <c r="AW127" s="11" t="s">
        <v>38</v>
      </c>
      <c r="AX127" s="11" t="s">
        <v>76</v>
      </c>
      <c r="AY127" s="214" t="s">
        <v>127</v>
      </c>
    </row>
    <row r="128" spans="2:65" s="11" customFormat="1" ht="13.5">
      <c r="B128" s="203"/>
      <c r="C128" s="204"/>
      <c r="D128" s="205" t="s">
        <v>136</v>
      </c>
      <c r="E128" s="206" t="s">
        <v>24</v>
      </c>
      <c r="F128" s="207" t="s">
        <v>192</v>
      </c>
      <c r="G128" s="204"/>
      <c r="H128" s="208">
        <v>6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136</v>
      </c>
      <c r="AU128" s="214" t="s">
        <v>85</v>
      </c>
      <c r="AV128" s="11" t="s">
        <v>85</v>
      </c>
      <c r="AW128" s="11" t="s">
        <v>38</v>
      </c>
      <c r="AX128" s="11" t="s">
        <v>76</v>
      </c>
      <c r="AY128" s="214" t="s">
        <v>127</v>
      </c>
    </row>
    <row r="129" spans="2:65" s="12" customFormat="1" ht="13.5">
      <c r="B129" s="215"/>
      <c r="C129" s="216"/>
      <c r="D129" s="226" t="s">
        <v>136</v>
      </c>
      <c r="E129" s="230" t="s">
        <v>24</v>
      </c>
      <c r="F129" s="231" t="s">
        <v>147</v>
      </c>
      <c r="G129" s="216"/>
      <c r="H129" s="232">
        <v>108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136</v>
      </c>
      <c r="AU129" s="225" t="s">
        <v>85</v>
      </c>
      <c r="AV129" s="12" t="s">
        <v>134</v>
      </c>
      <c r="AW129" s="12" t="s">
        <v>38</v>
      </c>
      <c r="AX129" s="12" t="s">
        <v>40</v>
      </c>
      <c r="AY129" s="225" t="s">
        <v>127</v>
      </c>
    </row>
    <row r="130" spans="2:65" s="1" customFormat="1" ht="31.5" customHeight="1">
      <c r="B130" s="39"/>
      <c r="C130" s="191" t="s">
        <v>134</v>
      </c>
      <c r="D130" s="191" t="s">
        <v>129</v>
      </c>
      <c r="E130" s="192" t="s">
        <v>193</v>
      </c>
      <c r="F130" s="193" t="s">
        <v>194</v>
      </c>
      <c r="G130" s="194" t="s">
        <v>132</v>
      </c>
      <c r="H130" s="195">
        <v>897</v>
      </c>
      <c r="I130" s="196"/>
      <c r="J130" s="197">
        <f>ROUND(I130*H130,1)</f>
        <v>0</v>
      </c>
      <c r="K130" s="193" t="s">
        <v>133</v>
      </c>
      <c r="L130" s="59"/>
      <c r="M130" s="198" t="s">
        <v>24</v>
      </c>
      <c r="N130" s="199" t="s">
        <v>47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0.02</v>
      </c>
      <c r="T130" s="201">
        <f>S130*H130</f>
        <v>17.940000000000001</v>
      </c>
      <c r="AR130" s="22" t="s">
        <v>134</v>
      </c>
      <c r="AT130" s="22" t="s">
        <v>129</v>
      </c>
      <c r="AU130" s="22" t="s">
        <v>85</v>
      </c>
      <c r="AY130" s="22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40</v>
      </c>
      <c r="BK130" s="202">
        <f>ROUND(I130*H130,1)</f>
        <v>0</v>
      </c>
      <c r="BL130" s="22" t="s">
        <v>134</v>
      </c>
      <c r="BM130" s="22" t="s">
        <v>195</v>
      </c>
    </row>
    <row r="131" spans="2:65" s="1" customFormat="1" ht="44.25" customHeight="1">
      <c r="B131" s="39"/>
      <c r="C131" s="191" t="s">
        <v>196</v>
      </c>
      <c r="D131" s="191" t="s">
        <v>129</v>
      </c>
      <c r="E131" s="192" t="s">
        <v>197</v>
      </c>
      <c r="F131" s="193" t="s">
        <v>198</v>
      </c>
      <c r="G131" s="194" t="s">
        <v>132</v>
      </c>
      <c r="H131" s="195">
        <v>897</v>
      </c>
      <c r="I131" s="196"/>
      <c r="J131" s="197">
        <f>ROUND(I131*H131,1)</f>
        <v>0</v>
      </c>
      <c r="K131" s="193" t="s">
        <v>133</v>
      </c>
      <c r="L131" s="59"/>
      <c r="M131" s="198" t="s">
        <v>24</v>
      </c>
      <c r="N131" s="199" t="s">
        <v>47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0.02</v>
      </c>
      <c r="T131" s="201">
        <f>S131*H131</f>
        <v>17.940000000000001</v>
      </c>
      <c r="AR131" s="22" t="s">
        <v>134</v>
      </c>
      <c r="AT131" s="22" t="s">
        <v>129</v>
      </c>
      <c r="AU131" s="22" t="s">
        <v>85</v>
      </c>
      <c r="AY131" s="22" t="s">
        <v>127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40</v>
      </c>
      <c r="BK131" s="202">
        <f>ROUND(I131*H131,1)</f>
        <v>0</v>
      </c>
      <c r="BL131" s="22" t="s">
        <v>134</v>
      </c>
      <c r="BM131" s="22" t="s">
        <v>199</v>
      </c>
    </row>
    <row r="132" spans="2:65" s="1" customFormat="1" ht="44.25" customHeight="1">
      <c r="B132" s="39"/>
      <c r="C132" s="191" t="s">
        <v>148</v>
      </c>
      <c r="D132" s="191" t="s">
        <v>129</v>
      </c>
      <c r="E132" s="192" t="s">
        <v>200</v>
      </c>
      <c r="F132" s="193" t="s">
        <v>201</v>
      </c>
      <c r="G132" s="194" t="s">
        <v>132</v>
      </c>
      <c r="H132" s="195">
        <v>142.5</v>
      </c>
      <c r="I132" s="196"/>
      <c r="J132" s="197">
        <f>ROUND(I132*H132,1)</f>
        <v>0</v>
      </c>
      <c r="K132" s="193" t="s">
        <v>133</v>
      </c>
      <c r="L132" s="59"/>
      <c r="M132" s="198" t="s">
        <v>24</v>
      </c>
      <c r="N132" s="199" t="s">
        <v>47</v>
      </c>
      <c r="O132" s="40"/>
      <c r="P132" s="200">
        <f>O132*H132</f>
        <v>0</v>
      </c>
      <c r="Q132" s="200">
        <v>0</v>
      </c>
      <c r="R132" s="200">
        <f>Q132*H132</f>
        <v>0</v>
      </c>
      <c r="S132" s="200">
        <v>0.126</v>
      </c>
      <c r="T132" s="201">
        <f>S132*H132</f>
        <v>17.955000000000002</v>
      </c>
      <c r="AR132" s="22" t="s">
        <v>134</v>
      </c>
      <c r="AT132" s="22" t="s">
        <v>129</v>
      </c>
      <c r="AU132" s="22" t="s">
        <v>85</v>
      </c>
      <c r="AY132" s="22" t="s">
        <v>127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40</v>
      </c>
      <c r="BK132" s="202">
        <f>ROUND(I132*H132,1)</f>
        <v>0</v>
      </c>
      <c r="BL132" s="22" t="s">
        <v>134</v>
      </c>
      <c r="BM132" s="22" t="s">
        <v>202</v>
      </c>
    </row>
    <row r="133" spans="2:65" s="11" customFormat="1" ht="13.5">
      <c r="B133" s="203"/>
      <c r="C133" s="204"/>
      <c r="D133" s="205" t="s">
        <v>136</v>
      </c>
      <c r="E133" s="206" t="s">
        <v>24</v>
      </c>
      <c r="F133" s="207" t="s">
        <v>203</v>
      </c>
      <c r="G133" s="204"/>
      <c r="H133" s="208">
        <v>142.5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136</v>
      </c>
      <c r="AU133" s="214" t="s">
        <v>85</v>
      </c>
      <c r="AV133" s="11" t="s">
        <v>85</v>
      </c>
      <c r="AW133" s="11" t="s">
        <v>38</v>
      </c>
      <c r="AX133" s="11" t="s">
        <v>40</v>
      </c>
      <c r="AY133" s="214" t="s">
        <v>127</v>
      </c>
    </row>
    <row r="134" spans="2:65" s="10" customFormat="1" ht="29.85" customHeight="1">
      <c r="B134" s="174"/>
      <c r="C134" s="175"/>
      <c r="D134" s="188" t="s">
        <v>75</v>
      </c>
      <c r="E134" s="189" t="s">
        <v>204</v>
      </c>
      <c r="F134" s="189" t="s">
        <v>205</v>
      </c>
      <c r="G134" s="175"/>
      <c r="H134" s="175"/>
      <c r="I134" s="178"/>
      <c r="J134" s="190">
        <f>BK134</f>
        <v>0</v>
      </c>
      <c r="K134" s="175"/>
      <c r="L134" s="180"/>
      <c r="M134" s="181"/>
      <c r="N134" s="182"/>
      <c r="O134" s="182"/>
      <c r="P134" s="183">
        <f>SUM(P135:P138)</f>
        <v>0</v>
      </c>
      <c r="Q134" s="182"/>
      <c r="R134" s="183">
        <f>SUM(R135:R138)</f>
        <v>0</v>
      </c>
      <c r="S134" s="182"/>
      <c r="T134" s="184">
        <f>SUM(T135:T138)</f>
        <v>0</v>
      </c>
      <c r="AR134" s="185" t="s">
        <v>40</v>
      </c>
      <c r="AT134" s="186" t="s">
        <v>75</v>
      </c>
      <c r="AU134" s="186" t="s">
        <v>40</v>
      </c>
      <c r="AY134" s="185" t="s">
        <v>127</v>
      </c>
      <c r="BK134" s="187">
        <f>SUM(BK135:BK138)</f>
        <v>0</v>
      </c>
    </row>
    <row r="135" spans="2:65" s="1" customFormat="1" ht="31.5" customHeight="1">
      <c r="B135" s="39"/>
      <c r="C135" s="191" t="s">
        <v>206</v>
      </c>
      <c r="D135" s="191" t="s">
        <v>129</v>
      </c>
      <c r="E135" s="192" t="s">
        <v>207</v>
      </c>
      <c r="F135" s="193" t="s">
        <v>208</v>
      </c>
      <c r="G135" s="194" t="s">
        <v>209</v>
      </c>
      <c r="H135" s="195">
        <v>66.091999999999999</v>
      </c>
      <c r="I135" s="196"/>
      <c r="J135" s="197">
        <f>ROUND(I135*H135,1)</f>
        <v>0</v>
      </c>
      <c r="K135" s="193" t="s">
        <v>133</v>
      </c>
      <c r="L135" s="59"/>
      <c r="M135" s="198" t="s">
        <v>24</v>
      </c>
      <c r="N135" s="199" t="s">
        <v>47</v>
      </c>
      <c r="O135" s="4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2" t="s">
        <v>134</v>
      </c>
      <c r="AT135" s="22" t="s">
        <v>129</v>
      </c>
      <c r="AU135" s="22" t="s">
        <v>85</v>
      </c>
      <c r="AY135" s="22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40</v>
      </c>
      <c r="BK135" s="202">
        <f>ROUND(I135*H135,1)</f>
        <v>0</v>
      </c>
      <c r="BL135" s="22" t="s">
        <v>134</v>
      </c>
      <c r="BM135" s="22" t="s">
        <v>210</v>
      </c>
    </row>
    <row r="136" spans="2:65" s="1" customFormat="1" ht="31.5" customHeight="1">
      <c r="B136" s="39"/>
      <c r="C136" s="191" t="s">
        <v>211</v>
      </c>
      <c r="D136" s="191" t="s">
        <v>129</v>
      </c>
      <c r="E136" s="192" t="s">
        <v>212</v>
      </c>
      <c r="F136" s="193" t="s">
        <v>213</v>
      </c>
      <c r="G136" s="194" t="s">
        <v>209</v>
      </c>
      <c r="H136" s="195">
        <v>660.92</v>
      </c>
      <c r="I136" s="196"/>
      <c r="J136" s="197">
        <f>ROUND(I136*H136,1)</f>
        <v>0</v>
      </c>
      <c r="K136" s="193" t="s">
        <v>133</v>
      </c>
      <c r="L136" s="59"/>
      <c r="M136" s="198" t="s">
        <v>24</v>
      </c>
      <c r="N136" s="199" t="s">
        <v>47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134</v>
      </c>
      <c r="AT136" s="22" t="s">
        <v>129</v>
      </c>
      <c r="AU136" s="22" t="s">
        <v>85</v>
      </c>
      <c r="AY136" s="22" t="s">
        <v>127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40</v>
      </c>
      <c r="BK136" s="202">
        <f>ROUND(I136*H136,1)</f>
        <v>0</v>
      </c>
      <c r="BL136" s="22" t="s">
        <v>134</v>
      </c>
      <c r="BM136" s="22" t="s">
        <v>214</v>
      </c>
    </row>
    <row r="137" spans="2:65" s="11" customFormat="1" ht="13.5">
      <c r="B137" s="203"/>
      <c r="C137" s="204"/>
      <c r="D137" s="226" t="s">
        <v>136</v>
      </c>
      <c r="E137" s="204"/>
      <c r="F137" s="228" t="s">
        <v>215</v>
      </c>
      <c r="G137" s="204"/>
      <c r="H137" s="229">
        <v>660.92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136</v>
      </c>
      <c r="AU137" s="214" t="s">
        <v>85</v>
      </c>
      <c r="AV137" s="11" t="s">
        <v>85</v>
      </c>
      <c r="AW137" s="11" t="s">
        <v>6</v>
      </c>
      <c r="AX137" s="11" t="s">
        <v>40</v>
      </c>
      <c r="AY137" s="214" t="s">
        <v>127</v>
      </c>
    </row>
    <row r="138" spans="2:65" s="1" customFormat="1" ht="22.5" customHeight="1">
      <c r="B138" s="39"/>
      <c r="C138" s="191" t="s">
        <v>216</v>
      </c>
      <c r="D138" s="191" t="s">
        <v>129</v>
      </c>
      <c r="E138" s="192" t="s">
        <v>217</v>
      </c>
      <c r="F138" s="193" t="s">
        <v>218</v>
      </c>
      <c r="G138" s="194" t="s">
        <v>209</v>
      </c>
      <c r="H138" s="195">
        <v>66.091999999999999</v>
      </c>
      <c r="I138" s="196"/>
      <c r="J138" s="197">
        <f>ROUND(I138*H138,1)</f>
        <v>0</v>
      </c>
      <c r="K138" s="193" t="s">
        <v>133</v>
      </c>
      <c r="L138" s="59"/>
      <c r="M138" s="198" t="s">
        <v>24</v>
      </c>
      <c r="N138" s="199" t="s">
        <v>47</v>
      </c>
      <c r="O138" s="40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2" t="s">
        <v>134</v>
      </c>
      <c r="AT138" s="22" t="s">
        <v>129</v>
      </c>
      <c r="AU138" s="22" t="s">
        <v>85</v>
      </c>
      <c r="AY138" s="22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40</v>
      </c>
      <c r="BK138" s="202">
        <f>ROUND(I138*H138,1)</f>
        <v>0</v>
      </c>
      <c r="BL138" s="22" t="s">
        <v>134</v>
      </c>
      <c r="BM138" s="22" t="s">
        <v>219</v>
      </c>
    </row>
    <row r="139" spans="2:65" s="10" customFormat="1" ht="29.85" customHeight="1">
      <c r="B139" s="174"/>
      <c r="C139" s="175"/>
      <c r="D139" s="188" t="s">
        <v>75</v>
      </c>
      <c r="E139" s="189" t="s">
        <v>220</v>
      </c>
      <c r="F139" s="189" t="s">
        <v>221</v>
      </c>
      <c r="G139" s="175"/>
      <c r="H139" s="175"/>
      <c r="I139" s="178"/>
      <c r="J139" s="190">
        <f>BK139</f>
        <v>0</v>
      </c>
      <c r="K139" s="175"/>
      <c r="L139" s="180"/>
      <c r="M139" s="181"/>
      <c r="N139" s="182"/>
      <c r="O139" s="182"/>
      <c r="P139" s="183">
        <f>P140</f>
        <v>0</v>
      </c>
      <c r="Q139" s="182"/>
      <c r="R139" s="183">
        <f>R140</f>
        <v>0</v>
      </c>
      <c r="S139" s="182"/>
      <c r="T139" s="184">
        <f>T140</f>
        <v>0</v>
      </c>
      <c r="AR139" s="185" t="s">
        <v>40</v>
      </c>
      <c r="AT139" s="186" t="s">
        <v>75</v>
      </c>
      <c r="AU139" s="186" t="s">
        <v>40</v>
      </c>
      <c r="AY139" s="185" t="s">
        <v>127</v>
      </c>
      <c r="BK139" s="187">
        <f>BK140</f>
        <v>0</v>
      </c>
    </row>
    <row r="140" spans="2:65" s="1" customFormat="1" ht="31.5" customHeight="1">
      <c r="B140" s="39"/>
      <c r="C140" s="191" t="s">
        <v>163</v>
      </c>
      <c r="D140" s="191" t="s">
        <v>129</v>
      </c>
      <c r="E140" s="192" t="s">
        <v>222</v>
      </c>
      <c r="F140" s="193" t="s">
        <v>223</v>
      </c>
      <c r="G140" s="194" t="s">
        <v>209</v>
      </c>
      <c r="H140" s="195">
        <v>8.2620000000000005</v>
      </c>
      <c r="I140" s="196"/>
      <c r="J140" s="197">
        <f>ROUND(I140*H140,1)</f>
        <v>0</v>
      </c>
      <c r="K140" s="193" t="s">
        <v>133</v>
      </c>
      <c r="L140" s="59"/>
      <c r="M140" s="198" t="s">
        <v>24</v>
      </c>
      <c r="N140" s="199" t="s">
        <v>47</v>
      </c>
      <c r="O140" s="4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2" t="s">
        <v>134</v>
      </c>
      <c r="AT140" s="22" t="s">
        <v>129</v>
      </c>
      <c r="AU140" s="22" t="s">
        <v>85</v>
      </c>
      <c r="AY140" s="22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40</v>
      </c>
      <c r="BK140" s="202">
        <f>ROUND(I140*H140,1)</f>
        <v>0</v>
      </c>
      <c r="BL140" s="22" t="s">
        <v>134</v>
      </c>
      <c r="BM140" s="22" t="s">
        <v>224</v>
      </c>
    </row>
    <row r="141" spans="2:65" s="10" customFormat="1" ht="37.35" customHeight="1">
      <c r="B141" s="174"/>
      <c r="C141" s="175"/>
      <c r="D141" s="176" t="s">
        <v>75</v>
      </c>
      <c r="E141" s="177" t="s">
        <v>225</v>
      </c>
      <c r="F141" s="177" t="s">
        <v>226</v>
      </c>
      <c r="G141" s="175"/>
      <c r="H141" s="175"/>
      <c r="I141" s="178"/>
      <c r="J141" s="179">
        <f>BK141</f>
        <v>0</v>
      </c>
      <c r="K141" s="175"/>
      <c r="L141" s="180"/>
      <c r="M141" s="181"/>
      <c r="N141" s="182"/>
      <c r="O141" s="182"/>
      <c r="P141" s="183">
        <f>P142+P145</f>
        <v>0</v>
      </c>
      <c r="Q141" s="182"/>
      <c r="R141" s="183">
        <f>R142+R145</f>
        <v>0</v>
      </c>
      <c r="S141" s="182"/>
      <c r="T141" s="184">
        <f>T142+T145</f>
        <v>0</v>
      </c>
      <c r="AR141" s="185" t="s">
        <v>148</v>
      </c>
      <c r="AT141" s="186" t="s">
        <v>75</v>
      </c>
      <c r="AU141" s="186" t="s">
        <v>76</v>
      </c>
      <c r="AY141" s="185" t="s">
        <v>127</v>
      </c>
      <c r="BK141" s="187">
        <f>BK142+BK145</f>
        <v>0</v>
      </c>
    </row>
    <row r="142" spans="2:65" s="10" customFormat="1" ht="19.899999999999999" customHeight="1">
      <c r="B142" s="174"/>
      <c r="C142" s="175"/>
      <c r="D142" s="188" t="s">
        <v>75</v>
      </c>
      <c r="E142" s="189" t="s">
        <v>227</v>
      </c>
      <c r="F142" s="189" t="s">
        <v>228</v>
      </c>
      <c r="G142" s="175"/>
      <c r="H142" s="175"/>
      <c r="I142" s="178"/>
      <c r="J142" s="190">
        <f>BK142</f>
        <v>0</v>
      </c>
      <c r="K142" s="175"/>
      <c r="L142" s="180"/>
      <c r="M142" s="181"/>
      <c r="N142" s="182"/>
      <c r="O142" s="182"/>
      <c r="P142" s="183">
        <f>SUM(P143:P144)</f>
        <v>0</v>
      </c>
      <c r="Q142" s="182"/>
      <c r="R142" s="183">
        <f>SUM(R143:R144)</f>
        <v>0</v>
      </c>
      <c r="S142" s="182"/>
      <c r="T142" s="184">
        <f>SUM(T143:T144)</f>
        <v>0</v>
      </c>
      <c r="AR142" s="185" t="s">
        <v>148</v>
      </c>
      <c r="AT142" s="186" t="s">
        <v>75</v>
      </c>
      <c r="AU142" s="186" t="s">
        <v>40</v>
      </c>
      <c r="AY142" s="185" t="s">
        <v>127</v>
      </c>
      <c r="BK142" s="187">
        <f>SUM(BK143:BK144)</f>
        <v>0</v>
      </c>
    </row>
    <row r="143" spans="2:65" s="1" customFormat="1" ht="22.5" customHeight="1">
      <c r="B143" s="39"/>
      <c r="C143" s="191" t="s">
        <v>11</v>
      </c>
      <c r="D143" s="191" t="s">
        <v>129</v>
      </c>
      <c r="E143" s="192" t="s">
        <v>229</v>
      </c>
      <c r="F143" s="193" t="s">
        <v>230</v>
      </c>
      <c r="G143" s="194" t="s">
        <v>231</v>
      </c>
      <c r="H143" s="195">
        <v>1</v>
      </c>
      <c r="I143" s="196"/>
      <c r="J143" s="197">
        <f>ROUND(I143*H143,1)</f>
        <v>0</v>
      </c>
      <c r="K143" s="193" t="s">
        <v>133</v>
      </c>
      <c r="L143" s="59"/>
      <c r="M143" s="198" t="s">
        <v>24</v>
      </c>
      <c r="N143" s="199" t="s">
        <v>47</v>
      </c>
      <c r="O143" s="4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2" t="s">
        <v>232</v>
      </c>
      <c r="AT143" s="22" t="s">
        <v>129</v>
      </c>
      <c r="AU143" s="22" t="s">
        <v>85</v>
      </c>
      <c r="AY143" s="22" t="s">
        <v>127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40</v>
      </c>
      <c r="BK143" s="202">
        <f>ROUND(I143*H143,1)</f>
        <v>0</v>
      </c>
      <c r="BL143" s="22" t="s">
        <v>232</v>
      </c>
      <c r="BM143" s="22" t="s">
        <v>233</v>
      </c>
    </row>
    <row r="144" spans="2:65" s="11" customFormat="1" ht="13.5">
      <c r="B144" s="203"/>
      <c r="C144" s="204"/>
      <c r="D144" s="205" t="s">
        <v>136</v>
      </c>
      <c r="E144" s="206" t="s">
        <v>24</v>
      </c>
      <c r="F144" s="207" t="s">
        <v>234</v>
      </c>
      <c r="G144" s="204"/>
      <c r="H144" s="208">
        <v>1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136</v>
      </c>
      <c r="AU144" s="214" t="s">
        <v>85</v>
      </c>
      <c r="AV144" s="11" t="s">
        <v>85</v>
      </c>
      <c r="AW144" s="11" t="s">
        <v>38</v>
      </c>
      <c r="AX144" s="11" t="s">
        <v>40</v>
      </c>
      <c r="AY144" s="214" t="s">
        <v>127</v>
      </c>
    </row>
    <row r="145" spans="2:65" s="10" customFormat="1" ht="29.85" customHeight="1">
      <c r="B145" s="174"/>
      <c r="C145" s="175"/>
      <c r="D145" s="188" t="s">
        <v>75</v>
      </c>
      <c r="E145" s="189" t="s">
        <v>235</v>
      </c>
      <c r="F145" s="189" t="s">
        <v>236</v>
      </c>
      <c r="G145" s="175"/>
      <c r="H145" s="175"/>
      <c r="I145" s="178"/>
      <c r="J145" s="190">
        <f>BK145</f>
        <v>0</v>
      </c>
      <c r="K145" s="175"/>
      <c r="L145" s="180"/>
      <c r="M145" s="181"/>
      <c r="N145" s="182"/>
      <c r="O145" s="182"/>
      <c r="P145" s="183">
        <f>P146</f>
        <v>0</v>
      </c>
      <c r="Q145" s="182"/>
      <c r="R145" s="183">
        <f>R146</f>
        <v>0</v>
      </c>
      <c r="S145" s="182"/>
      <c r="T145" s="184">
        <f>T146</f>
        <v>0</v>
      </c>
      <c r="AR145" s="185" t="s">
        <v>148</v>
      </c>
      <c r="AT145" s="186" t="s">
        <v>75</v>
      </c>
      <c r="AU145" s="186" t="s">
        <v>40</v>
      </c>
      <c r="AY145" s="185" t="s">
        <v>127</v>
      </c>
      <c r="BK145" s="187">
        <f>BK146</f>
        <v>0</v>
      </c>
    </row>
    <row r="146" spans="2:65" s="1" customFormat="1" ht="22.5" customHeight="1">
      <c r="B146" s="39"/>
      <c r="C146" s="191" t="s">
        <v>237</v>
      </c>
      <c r="D146" s="191" t="s">
        <v>129</v>
      </c>
      <c r="E146" s="192" t="s">
        <v>238</v>
      </c>
      <c r="F146" s="193" t="s">
        <v>239</v>
      </c>
      <c r="G146" s="194" t="s">
        <v>231</v>
      </c>
      <c r="H146" s="195">
        <v>1</v>
      </c>
      <c r="I146" s="196"/>
      <c r="J146" s="197">
        <f>ROUND(I146*H146,1)</f>
        <v>0</v>
      </c>
      <c r="K146" s="193" t="s">
        <v>133</v>
      </c>
      <c r="L146" s="59"/>
      <c r="M146" s="198" t="s">
        <v>24</v>
      </c>
      <c r="N146" s="233" t="s">
        <v>47</v>
      </c>
      <c r="O146" s="234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AR146" s="22" t="s">
        <v>232</v>
      </c>
      <c r="AT146" s="22" t="s">
        <v>129</v>
      </c>
      <c r="AU146" s="22" t="s">
        <v>85</v>
      </c>
      <c r="AY146" s="22" t="s">
        <v>127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40</v>
      </c>
      <c r="BK146" s="202">
        <f>ROUND(I146*H146,1)</f>
        <v>0</v>
      </c>
      <c r="BL146" s="22" t="s">
        <v>232</v>
      </c>
      <c r="BM146" s="22" t="s">
        <v>240</v>
      </c>
    </row>
    <row r="147" spans="2:65" s="1" customFormat="1" ht="6.95" customHeight="1">
      <c r="B147" s="54"/>
      <c r="C147" s="55"/>
      <c r="D147" s="55"/>
      <c r="E147" s="55"/>
      <c r="F147" s="55"/>
      <c r="G147" s="55"/>
      <c r="H147" s="55"/>
      <c r="I147" s="137"/>
      <c r="J147" s="55"/>
      <c r="K147" s="55"/>
      <c r="L147" s="59"/>
    </row>
  </sheetData>
  <sheetProtection password="CC35" sheet="1" objects="1" scenarios="1" formatCells="0" formatColumns="0" formatRows="0" sort="0" autoFilter="0"/>
  <autoFilter ref="C84:K146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89</v>
      </c>
      <c r="G1" s="360" t="s">
        <v>90</v>
      </c>
      <c r="H1" s="360"/>
      <c r="I1" s="113"/>
      <c r="J1" s="112" t="s">
        <v>91</v>
      </c>
      <c r="K1" s="111" t="s">
        <v>92</v>
      </c>
      <c r="L1" s="112" t="s">
        <v>93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15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19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53" t="str">
        <f>'Rekapitulace stavby'!K6</f>
        <v>Oprava místních komunikací Branná</v>
      </c>
      <c r="F7" s="354"/>
      <c r="G7" s="354"/>
      <c r="H7" s="354"/>
      <c r="I7" s="115"/>
      <c r="J7" s="27"/>
      <c r="K7" s="29"/>
    </row>
    <row r="8" spans="1:70" s="1" customFormat="1">
      <c r="B8" s="39"/>
      <c r="C8" s="40"/>
      <c r="D8" s="35" t="s">
        <v>95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5" t="s">
        <v>241</v>
      </c>
      <c r="F9" s="356"/>
      <c r="G9" s="356"/>
      <c r="H9" s="356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15. 3. 2017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17" t="s">
        <v>30</v>
      </c>
      <c r="J14" s="33" t="s">
        <v>31</v>
      </c>
      <c r="K14" s="43"/>
    </row>
    <row r="15" spans="1:70" s="1" customFormat="1" ht="18" customHeight="1">
      <c r="B15" s="39"/>
      <c r="C15" s="40"/>
      <c r="D15" s="40"/>
      <c r="E15" s="33" t="s">
        <v>32</v>
      </c>
      <c r="F15" s="40"/>
      <c r="G15" s="40"/>
      <c r="H15" s="40"/>
      <c r="I15" s="117" t="s">
        <v>33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30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33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22" t="s">
        <v>24</v>
      </c>
      <c r="F24" s="322"/>
      <c r="G24" s="322"/>
      <c r="H24" s="322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ROUND(J86,0)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ROUND(SUM(BE86:BE131), 0)</f>
        <v>0</v>
      </c>
      <c r="G30" s="40"/>
      <c r="H30" s="40"/>
      <c r="I30" s="129">
        <v>0.21</v>
      </c>
      <c r="J30" s="128">
        <f>ROUND(ROUND((SUM(BE86:BE131)), 0)*I30, 0)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ROUND(SUM(BF86:BF131), 0)</f>
        <v>0</v>
      </c>
      <c r="G31" s="40"/>
      <c r="H31" s="40"/>
      <c r="I31" s="129">
        <v>0.15</v>
      </c>
      <c r="J31" s="128">
        <f>ROUND(ROUND((SUM(BF86:BF131)), 0)*I31, 0)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ROUND(SUM(BG86:BG131), 0)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ROUND(SUM(BH86:BH131), 0)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ROUND(SUM(BI86:BI131), 0)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53" t="str">
        <f>E7</f>
        <v>Oprava místních komunikací Branná</v>
      </c>
      <c r="F45" s="354"/>
      <c r="G45" s="354"/>
      <c r="H45" s="354"/>
      <c r="I45" s="116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55" t="str">
        <f>E9</f>
        <v>102 - MK2 - u myslivecké klubovny</v>
      </c>
      <c r="F47" s="356"/>
      <c r="G47" s="356"/>
      <c r="H47" s="356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Branná</v>
      </c>
      <c r="G49" s="40"/>
      <c r="H49" s="40"/>
      <c r="I49" s="117" t="s">
        <v>27</v>
      </c>
      <c r="J49" s="118" t="str">
        <f>IF(J12="","",J12)</f>
        <v>15. 3. 2017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29</v>
      </c>
      <c r="D51" s="40"/>
      <c r="E51" s="40"/>
      <c r="F51" s="33" t="str">
        <f>E15</f>
        <v>Město Třeboň, Palackého nám. 46, Třeboň, 379 01</v>
      </c>
      <c r="G51" s="40"/>
      <c r="H51" s="40"/>
      <c r="I51" s="117" t="s">
        <v>37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J86</f>
        <v>0</v>
      </c>
      <c r="K56" s="43"/>
      <c r="AU56" s="22" t="s">
        <v>101</v>
      </c>
    </row>
    <row r="57" spans="2:47" s="7" customFormat="1" ht="24.95" customHeight="1">
      <c r="B57" s="147"/>
      <c r="C57" s="148"/>
      <c r="D57" s="149" t="s">
        <v>102</v>
      </c>
      <c r="E57" s="150"/>
      <c r="F57" s="150"/>
      <c r="G57" s="150"/>
      <c r="H57" s="150"/>
      <c r="I57" s="151"/>
      <c r="J57" s="152">
        <f>J87</f>
        <v>0</v>
      </c>
      <c r="K57" s="153"/>
    </row>
    <row r="58" spans="2:47" s="8" customFormat="1" ht="19.899999999999999" customHeight="1">
      <c r="B58" s="154"/>
      <c r="C58" s="155"/>
      <c r="D58" s="156" t="s">
        <v>103</v>
      </c>
      <c r="E58" s="157"/>
      <c r="F58" s="157"/>
      <c r="G58" s="157"/>
      <c r="H58" s="157"/>
      <c r="I58" s="158"/>
      <c r="J58" s="159">
        <f>J88</f>
        <v>0</v>
      </c>
      <c r="K58" s="160"/>
    </row>
    <row r="59" spans="2:47" s="8" customFormat="1" ht="19.899999999999999" customHeight="1">
      <c r="B59" s="154"/>
      <c r="C59" s="155"/>
      <c r="D59" s="156" t="s">
        <v>104</v>
      </c>
      <c r="E59" s="157"/>
      <c r="F59" s="157"/>
      <c r="G59" s="157"/>
      <c r="H59" s="157"/>
      <c r="I59" s="158"/>
      <c r="J59" s="159">
        <f>J95</f>
        <v>0</v>
      </c>
      <c r="K59" s="160"/>
    </row>
    <row r="60" spans="2:47" s="8" customFormat="1" ht="19.899999999999999" customHeight="1">
      <c r="B60" s="154"/>
      <c r="C60" s="155"/>
      <c r="D60" s="156" t="s">
        <v>242</v>
      </c>
      <c r="E60" s="157"/>
      <c r="F60" s="157"/>
      <c r="G60" s="157"/>
      <c r="H60" s="157"/>
      <c r="I60" s="158"/>
      <c r="J60" s="159">
        <f>J100</f>
        <v>0</v>
      </c>
      <c r="K60" s="160"/>
    </row>
    <row r="61" spans="2:47" s="8" customFormat="1" ht="19.899999999999999" customHeight="1">
      <c r="B61" s="154"/>
      <c r="C61" s="155"/>
      <c r="D61" s="156" t="s">
        <v>105</v>
      </c>
      <c r="E61" s="157"/>
      <c r="F61" s="157"/>
      <c r="G61" s="157"/>
      <c r="H61" s="157"/>
      <c r="I61" s="158"/>
      <c r="J61" s="159">
        <f>J102</f>
        <v>0</v>
      </c>
      <c r="K61" s="160"/>
    </row>
    <row r="62" spans="2:47" s="8" customFormat="1" ht="19.899999999999999" customHeight="1">
      <c r="B62" s="154"/>
      <c r="C62" s="155"/>
      <c r="D62" s="156" t="s">
        <v>106</v>
      </c>
      <c r="E62" s="157"/>
      <c r="F62" s="157"/>
      <c r="G62" s="157"/>
      <c r="H62" s="157"/>
      <c r="I62" s="158"/>
      <c r="J62" s="159">
        <f>J119</f>
        <v>0</v>
      </c>
      <c r="K62" s="160"/>
    </row>
    <row r="63" spans="2:47" s="8" customFormat="1" ht="19.899999999999999" customHeight="1">
      <c r="B63" s="154"/>
      <c r="C63" s="155"/>
      <c r="D63" s="156" t="s">
        <v>107</v>
      </c>
      <c r="E63" s="157"/>
      <c r="F63" s="157"/>
      <c r="G63" s="157"/>
      <c r="H63" s="157"/>
      <c r="I63" s="158"/>
      <c r="J63" s="159">
        <f>J124</f>
        <v>0</v>
      </c>
      <c r="K63" s="160"/>
    </row>
    <row r="64" spans="2:47" s="7" customFormat="1" ht="24.95" customHeight="1">
      <c r="B64" s="147"/>
      <c r="C64" s="148"/>
      <c r="D64" s="149" t="s">
        <v>108</v>
      </c>
      <c r="E64" s="150"/>
      <c r="F64" s="150"/>
      <c r="G64" s="150"/>
      <c r="H64" s="150"/>
      <c r="I64" s="151"/>
      <c r="J64" s="152">
        <f>J126</f>
        <v>0</v>
      </c>
      <c r="K64" s="153"/>
    </row>
    <row r="65" spans="2:12" s="8" customFormat="1" ht="19.899999999999999" customHeight="1">
      <c r="B65" s="154"/>
      <c r="C65" s="155"/>
      <c r="D65" s="156" t="s">
        <v>109</v>
      </c>
      <c r="E65" s="157"/>
      <c r="F65" s="157"/>
      <c r="G65" s="157"/>
      <c r="H65" s="157"/>
      <c r="I65" s="158"/>
      <c r="J65" s="159">
        <f>J127</f>
        <v>0</v>
      </c>
      <c r="K65" s="160"/>
    </row>
    <row r="66" spans="2:12" s="8" customFormat="1" ht="19.899999999999999" customHeight="1">
      <c r="B66" s="154"/>
      <c r="C66" s="155"/>
      <c r="D66" s="156" t="s">
        <v>110</v>
      </c>
      <c r="E66" s="157"/>
      <c r="F66" s="157"/>
      <c r="G66" s="157"/>
      <c r="H66" s="157"/>
      <c r="I66" s="158"/>
      <c r="J66" s="159">
        <f>J130</f>
        <v>0</v>
      </c>
      <c r="K66" s="160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16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0"/>
      <c r="J72" s="58"/>
      <c r="K72" s="58"/>
      <c r="L72" s="59"/>
    </row>
    <row r="73" spans="2:12" s="1" customFormat="1" ht="36.950000000000003" customHeight="1">
      <c r="B73" s="39"/>
      <c r="C73" s="60" t="s">
        <v>111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4.45" customHeight="1">
      <c r="B75" s="39"/>
      <c r="C75" s="63" t="s">
        <v>19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2.5" customHeight="1">
      <c r="B76" s="39"/>
      <c r="C76" s="61"/>
      <c r="D76" s="61"/>
      <c r="E76" s="357" t="str">
        <f>E7</f>
        <v>Oprava místních komunikací Branná</v>
      </c>
      <c r="F76" s="358"/>
      <c r="G76" s="358"/>
      <c r="H76" s="358"/>
      <c r="I76" s="161"/>
      <c r="J76" s="61"/>
      <c r="K76" s="61"/>
      <c r="L76" s="59"/>
    </row>
    <row r="77" spans="2:12" s="1" customFormat="1" ht="14.45" customHeight="1">
      <c r="B77" s="39"/>
      <c r="C77" s="63" t="s">
        <v>95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23.25" customHeight="1">
      <c r="B78" s="39"/>
      <c r="C78" s="61"/>
      <c r="D78" s="61"/>
      <c r="E78" s="333" t="str">
        <f>E9</f>
        <v>102 - MK2 - u myslivecké klubovny</v>
      </c>
      <c r="F78" s="359"/>
      <c r="G78" s="359"/>
      <c r="H78" s="359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8" customHeight="1">
      <c r="B80" s="39"/>
      <c r="C80" s="63" t="s">
        <v>25</v>
      </c>
      <c r="D80" s="61"/>
      <c r="E80" s="61"/>
      <c r="F80" s="162" t="str">
        <f>F12</f>
        <v>Branná</v>
      </c>
      <c r="G80" s="61"/>
      <c r="H80" s="61"/>
      <c r="I80" s="163" t="s">
        <v>27</v>
      </c>
      <c r="J80" s="71" t="str">
        <f>IF(J12="","",J12)</f>
        <v>15. 3. 2017</v>
      </c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>
      <c r="B82" s="39"/>
      <c r="C82" s="63" t="s">
        <v>29</v>
      </c>
      <c r="D82" s="61"/>
      <c r="E82" s="61"/>
      <c r="F82" s="162" t="str">
        <f>E15</f>
        <v>Město Třeboň, Palackého nám. 46, Třeboň, 379 01</v>
      </c>
      <c r="G82" s="61"/>
      <c r="H82" s="61"/>
      <c r="I82" s="163" t="s">
        <v>37</v>
      </c>
      <c r="J82" s="162" t="str">
        <f>E21</f>
        <v xml:space="preserve"> </v>
      </c>
      <c r="K82" s="61"/>
      <c r="L82" s="59"/>
    </row>
    <row r="83" spans="2:65" s="1" customFormat="1" ht="14.45" customHeight="1">
      <c r="B83" s="39"/>
      <c r="C83" s="63" t="s">
        <v>35</v>
      </c>
      <c r="D83" s="61"/>
      <c r="E83" s="61"/>
      <c r="F83" s="162" t="str">
        <f>IF(E18="","",E18)</f>
        <v/>
      </c>
      <c r="G83" s="61"/>
      <c r="H83" s="61"/>
      <c r="I83" s="161"/>
      <c r="J83" s="61"/>
      <c r="K83" s="61"/>
      <c r="L83" s="59"/>
    </row>
    <row r="84" spans="2:65" s="1" customFormat="1" ht="10.3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9" customFormat="1" ht="29.25" customHeight="1">
      <c r="B85" s="164"/>
      <c r="C85" s="165" t="s">
        <v>112</v>
      </c>
      <c r="D85" s="166" t="s">
        <v>61</v>
      </c>
      <c r="E85" s="166" t="s">
        <v>57</v>
      </c>
      <c r="F85" s="166" t="s">
        <v>113</v>
      </c>
      <c r="G85" s="166" t="s">
        <v>114</v>
      </c>
      <c r="H85" s="166" t="s">
        <v>115</v>
      </c>
      <c r="I85" s="167" t="s">
        <v>116</v>
      </c>
      <c r="J85" s="166" t="s">
        <v>99</v>
      </c>
      <c r="K85" s="168" t="s">
        <v>117</v>
      </c>
      <c r="L85" s="169"/>
      <c r="M85" s="79" t="s">
        <v>118</v>
      </c>
      <c r="N85" s="80" t="s">
        <v>46</v>
      </c>
      <c r="O85" s="80" t="s">
        <v>119</v>
      </c>
      <c r="P85" s="80" t="s">
        <v>120</v>
      </c>
      <c r="Q85" s="80" t="s">
        <v>121</v>
      </c>
      <c r="R85" s="80" t="s">
        <v>122</v>
      </c>
      <c r="S85" s="80" t="s">
        <v>123</v>
      </c>
      <c r="T85" s="81" t="s">
        <v>124</v>
      </c>
    </row>
    <row r="86" spans="2:65" s="1" customFormat="1" ht="29.25" customHeight="1">
      <c r="B86" s="39"/>
      <c r="C86" s="85" t="s">
        <v>100</v>
      </c>
      <c r="D86" s="61"/>
      <c r="E86" s="61"/>
      <c r="F86" s="61"/>
      <c r="G86" s="61"/>
      <c r="H86" s="61"/>
      <c r="I86" s="161"/>
      <c r="J86" s="170">
        <f>BK86</f>
        <v>0</v>
      </c>
      <c r="K86" s="61"/>
      <c r="L86" s="59"/>
      <c r="M86" s="82"/>
      <c r="N86" s="83"/>
      <c r="O86" s="83"/>
      <c r="P86" s="171">
        <f>P87+P126</f>
        <v>0</v>
      </c>
      <c r="Q86" s="83"/>
      <c r="R86" s="171">
        <f>R87+R126</f>
        <v>10.573438000000001</v>
      </c>
      <c r="S86" s="83"/>
      <c r="T86" s="172">
        <f>T87+T126</f>
        <v>36.221299999999999</v>
      </c>
      <c r="AT86" s="22" t="s">
        <v>75</v>
      </c>
      <c r="AU86" s="22" t="s">
        <v>101</v>
      </c>
      <c r="BK86" s="173">
        <f>BK87+BK126</f>
        <v>0</v>
      </c>
    </row>
    <row r="87" spans="2:65" s="10" customFormat="1" ht="37.35" customHeight="1">
      <c r="B87" s="174"/>
      <c r="C87" s="175"/>
      <c r="D87" s="176" t="s">
        <v>75</v>
      </c>
      <c r="E87" s="177" t="s">
        <v>125</v>
      </c>
      <c r="F87" s="177" t="s">
        <v>126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P88+P95+P100+P102+P119+P124</f>
        <v>0</v>
      </c>
      <c r="Q87" s="182"/>
      <c r="R87" s="183">
        <f>R88+R95+R100+R102+R119+R124</f>
        <v>10.573438000000001</v>
      </c>
      <c r="S87" s="182"/>
      <c r="T87" s="184">
        <f>T88+T95+T100+T102+T119+T124</f>
        <v>36.221299999999999</v>
      </c>
      <c r="AR87" s="185" t="s">
        <v>40</v>
      </c>
      <c r="AT87" s="186" t="s">
        <v>75</v>
      </c>
      <c r="AU87" s="186" t="s">
        <v>76</v>
      </c>
      <c r="AY87" s="185" t="s">
        <v>127</v>
      </c>
      <c r="BK87" s="187">
        <f>BK88+BK95+BK100+BK102+BK119+BK124</f>
        <v>0</v>
      </c>
    </row>
    <row r="88" spans="2:65" s="10" customFormat="1" ht="19.899999999999999" customHeight="1">
      <c r="B88" s="174"/>
      <c r="C88" s="175"/>
      <c r="D88" s="188" t="s">
        <v>75</v>
      </c>
      <c r="E88" s="189" t="s">
        <v>40</v>
      </c>
      <c r="F88" s="189" t="s">
        <v>128</v>
      </c>
      <c r="G88" s="175"/>
      <c r="H88" s="175"/>
      <c r="I88" s="178"/>
      <c r="J88" s="190">
        <f>BK88</f>
        <v>0</v>
      </c>
      <c r="K88" s="175"/>
      <c r="L88" s="180"/>
      <c r="M88" s="181"/>
      <c r="N88" s="182"/>
      <c r="O88" s="182"/>
      <c r="P88" s="183">
        <f>SUM(P89:P94)</f>
        <v>0</v>
      </c>
      <c r="Q88" s="182"/>
      <c r="R88" s="183">
        <f>SUM(R89:R94)</f>
        <v>1.2040000000000002E-3</v>
      </c>
      <c r="S88" s="182"/>
      <c r="T88" s="184">
        <f>SUM(T89:T94)</f>
        <v>3.1002999999999998</v>
      </c>
      <c r="AR88" s="185" t="s">
        <v>40</v>
      </c>
      <c r="AT88" s="186" t="s">
        <v>75</v>
      </c>
      <c r="AU88" s="186" t="s">
        <v>40</v>
      </c>
      <c r="AY88" s="185" t="s">
        <v>127</v>
      </c>
      <c r="BK88" s="187">
        <f>SUM(BK89:BK94)</f>
        <v>0</v>
      </c>
    </row>
    <row r="89" spans="2:65" s="1" customFormat="1" ht="31.5" customHeight="1">
      <c r="B89" s="39"/>
      <c r="C89" s="191" t="s">
        <v>40</v>
      </c>
      <c r="D89" s="191" t="s">
        <v>129</v>
      </c>
      <c r="E89" s="192" t="s">
        <v>130</v>
      </c>
      <c r="F89" s="193" t="s">
        <v>131</v>
      </c>
      <c r="G89" s="194" t="s">
        <v>132</v>
      </c>
      <c r="H89" s="195">
        <v>30.1</v>
      </c>
      <c r="I89" s="196"/>
      <c r="J89" s="197">
        <f>ROUND(I89*H89,1)</f>
        <v>0</v>
      </c>
      <c r="K89" s="193" t="s">
        <v>133</v>
      </c>
      <c r="L89" s="59"/>
      <c r="M89" s="198" t="s">
        <v>24</v>
      </c>
      <c r="N89" s="199" t="s">
        <v>47</v>
      </c>
      <c r="O89" s="40"/>
      <c r="P89" s="200">
        <f>O89*H89</f>
        <v>0</v>
      </c>
      <c r="Q89" s="200">
        <v>4.0000000000000003E-5</v>
      </c>
      <c r="R89" s="200">
        <f>Q89*H89</f>
        <v>1.2040000000000002E-3</v>
      </c>
      <c r="S89" s="200">
        <v>0.10299999999999999</v>
      </c>
      <c r="T89" s="201">
        <f>S89*H89</f>
        <v>3.1002999999999998</v>
      </c>
      <c r="AR89" s="22" t="s">
        <v>134</v>
      </c>
      <c r="AT89" s="22" t="s">
        <v>129</v>
      </c>
      <c r="AU89" s="22" t="s">
        <v>85</v>
      </c>
      <c r="AY89" s="22" t="s">
        <v>127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40</v>
      </c>
      <c r="BK89" s="202">
        <f>ROUND(I89*H89,1)</f>
        <v>0</v>
      </c>
      <c r="BL89" s="22" t="s">
        <v>134</v>
      </c>
      <c r="BM89" s="22" t="s">
        <v>243</v>
      </c>
    </row>
    <row r="90" spans="2:65" s="11" customFormat="1" ht="13.5">
      <c r="B90" s="203"/>
      <c r="C90" s="204"/>
      <c r="D90" s="205" t="s">
        <v>136</v>
      </c>
      <c r="E90" s="206" t="s">
        <v>24</v>
      </c>
      <c r="F90" s="207" t="s">
        <v>244</v>
      </c>
      <c r="G90" s="204"/>
      <c r="H90" s="208">
        <v>9</v>
      </c>
      <c r="I90" s="209"/>
      <c r="J90" s="204"/>
      <c r="K90" s="204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136</v>
      </c>
      <c r="AU90" s="214" t="s">
        <v>85</v>
      </c>
      <c r="AV90" s="11" t="s">
        <v>85</v>
      </c>
      <c r="AW90" s="11" t="s">
        <v>38</v>
      </c>
      <c r="AX90" s="11" t="s">
        <v>76</v>
      </c>
      <c r="AY90" s="214" t="s">
        <v>127</v>
      </c>
    </row>
    <row r="91" spans="2:65" s="11" customFormat="1" ht="13.5">
      <c r="B91" s="203"/>
      <c r="C91" s="204"/>
      <c r="D91" s="205" t="s">
        <v>136</v>
      </c>
      <c r="E91" s="206" t="s">
        <v>24</v>
      </c>
      <c r="F91" s="207" t="s">
        <v>245</v>
      </c>
      <c r="G91" s="204"/>
      <c r="H91" s="208">
        <v>12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136</v>
      </c>
      <c r="AU91" s="214" t="s">
        <v>85</v>
      </c>
      <c r="AV91" s="11" t="s">
        <v>85</v>
      </c>
      <c r="AW91" s="11" t="s">
        <v>38</v>
      </c>
      <c r="AX91" s="11" t="s">
        <v>76</v>
      </c>
      <c r="AY91" s="214" t="s">
        <v>127</v>
      </c>
    </row>
    <row r="92" spans="2:65" s="11" customFormat="1" ht="13.5">
      <c r="B92" s="203"/>
      <c r="C92" s="204"/>
      <c r="D92" s="205" t="s">
        <v>136</v>
      </c>
      <c r="E92" s="206" t="s">
        <v>24</v>
      </c>
      <c r="F92" s="207" t="s">
        <v>246</v>
      </c>
      <c r="G92" s="204"/>
      <c r="H92" s="208">
        <v>3.6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136</v>
      </c>
      <c r="AU92" s="214" t="s">
        <v>85</v>
      </c>
      <c r="AV92" s="11" t="s">
        <v>85</v>
      </c>
      <c r="AW92" s="11" t="s">
        <v>38</v>
      </c>
      <c r="AX92" s="11" t="s">
        <v>76</v>
      </c>
      <c r="AY92" s="214" t="s">
        <v>127</v>
      </c>
    </row>
    <row r="93" spans="2:65" s="11" customFormat="1" ht="13.5">
      <c r="B93" s="203"/>
      <c r="C93" s="204"/>
      <c r="D93" s="205" t="s">
        <v>136</v>
      </c>
      <c r="E93" s="206" t="s">
        <v>24</v>
      </c>
      <c r="F93" s="207" t="s">
        <v>247</v>
      </c>
      <c r="G93" s="204"/>
      <c r="H93" s="208">
        <v>5.5</v>
      </c>
      <c r="I93" s="209"/>
      <c r="J93" s="204"/>
      <c r="K93" s="204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136</v>
      </c>
      <c r="AU93" s="214" t="s">
        <v>85</v>
      </c>
      <c r="AV93" s="11" t="s">
        <v>85</v>
      </c>
      <c r="AW93" s="11" t="s">
        <v>38</v>
      </c>
      <c r="AX93" s="11" t="s">
        <v>76</v>
      </c>
      <c r="AY93" s="214" t="s">
        <v>127</v>
      </c>
    </row>
    <row r="94" spans="2:65" s="12" customFormat="1" ht="13.5">
      <c r="B94" s="215"/>
      <c r="C94" s="216"/>
      <c r="D94" s="205" t="s">
        <v>136</v>
      </c>
      <c r="E94" s="217" t="s">
        <v>24</v>
      </c>
      <c r="F94" s="218" t="s">
        <v>147</v>
      </c>
      <c r="G94" s="216"/>
      <c r="H94" s="219">
        <v>30.1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136</v>
      </c>
      <c r="AU94" s="225" t="s">
        <v>85</v>
      </c>
      <c r="AV94" s="12" t="s">
        <v>134</v>
      </c>
      <c r="AW94" s="12" t="s">
        <v>38</v>
      </c>
      <c r="AX94" s="12" t="s">
        <v>40</v>
      </c>
      <c r="AY94" s="225" t="s">
        <v>127</v>
      </c>
    </row>
    <row r="95" spans="2:65" s="10" customFormat="1" ht="29.85" customHeight="1">
      <c r="B95" s="174"/>
      <c r="C95" s="175"/>
      <c r="D95" s="188" t="s">
        <v>75</v>
      </c>
      <c r="E95" s="189" t="s">
        <v>148</v>
      </c>
      <c r="F95" s="189" t="s">
        <v>149</v>
      </c>
      <c r="G95" s="175"/>
      <c r="H95" s="175"/>
      <c r="I95" s="178"/>
      <c r="J95" s="190">
        <f>BK95</f>
        <v>0</v>
      </c>
      <c r="K95" s="175"/>
      <c r="L95" s="180"/>
      <c r="M95" s="181"/>
      <c r="N95" s="182"/>
      <c r="O95" s="182"/>
      <c r="P95" s="183">
        <f>SUM(P96:P99)</f>
        <v>0</v>
      </c>
      <c r="Q95" s="182"/>
      <c r="R95" s="183">
        <f>SUM(R96:R99)</f>
        <v>9.7146400000000011</v>
      </c>
      <c r="S95" s="182"/>
      <c r="T95" s="184">
        <f>SUM(T96:T99)</f>
        <v>0</v>
      </c>
      <c r="AR95" s="185" t="s">
        <v>40</v>
      </c>
      <c r="AT95" s="186" t="s">
        <v>75</v>
      </c>
      <c r="AU95" s="186" t="s">
        <v>40</v>
      </c>
      <c r="AY95" s="185" t="s">
        <v>127</v>
      </c>
      <c r="BK95" s="187">
        <f>SUM(BK96:BK99)</f>
        <v>0</v>
      </c>
    </row>
    <row r="96" spans="2:65" s="1" customFormat="1" ht="31.5" customHeight="1">
      <c r="B96" s="39"/>
      <c r="C96" s="191" t="s">
        <v>85</v>
      </c>
      <c r="D96" s="191" t="s">
        <v>129</v>
      </c>
      <c r="E96" s="192" t="s">
        <v>151</v>
      </c>
      <c r="F96" s="193" t="s">
        <v>152</v>
      </c>
      <c r="G96" s="194" t="s">
        <v>132</v>
      </c>
      <c r="H96" s="195">
        <v>104</v>
      </c>
      <c r="I96" s="196"/>
      <c r="J96" s="197">
        <f>ROUND(I96*H96,1)</f>
        <v>0</v>
      </c>
      <c r="K96" s="193" t="s">
        <v>133</v>
      </c>
      <c r="L96" s="59"/>
      <c r="M96" s="198" t="s">
        <v>24</v>
      </c>
      <c r="N96" s="199" t="s">
        <v>47</v>
      </c>
      <c r="O96" s="40"/>
      <c r="P96" s="200">
        <f>O96*H96</f>
        <v>0</v>
      </c>
      <c r="Q96" s="200">
        <v>9.3410000000000007E-2</v>
      </c>
      <c r="R96" s="200">
        <f>Q96*H96</f>
        <v>9.7146400000000011</v>
      </c>
      <c r="S96" s="200">
        <v>0</v>
      </c>
      <c r="T96" s="201">
        <f>S96*H96</f>
        <v>0</v>
      </c>
      <c r="AR96" s="22" t="s">
        <v>134</v>
      </c>
      <c r="AT96" s="22" t="s">
        <v>129</v>
      </c>
      <c r="AU96" s="22" t="s">
        <v>85</v>
      </c>
      <c r="AY96" s="22" t="s">
        <v>127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40</v>
      </c>
      <c r="BK96" s="202">
        <f>ROUND(I96*H96,1)</f>
        <v>0</v>
      </c>
      <c r="BL96" s="22" t="s">
        <v>134</v>
      </c>
      <c r="BM96" s="22" t="s">
        <v>248</v>
      </c>
    </row>
    <row r="97" spans="2:65" s="11" customFormat="1" ht="13.5">
      <c r="B97" s="203"/>
      <c r="C97" s="204"/>
      <c r="D97" s="226" t="s">
        <v>136</v>
      </c>
      <c r="E97" s="227" t="s">
        <v>24</v>
      </c>
      <c r="F97" s="228" t="s">
        <v>249</v>
      </c>
      <c r="G97" s="204"/>
      <c r="H97" s="229">
        <v>104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136</v>
      </c>
      <c r="AU97" s="214" t="s">
        <v>85</v>
      </c>
      <c r="AV97" s="11" t="s">
        <v>85</v>
      </c>
      <c r="AW97" s="11" t="s">
        <v>38</v>
      </c>
      <c r="AX97" s="11" t="s">
        <v>40</v>
      </c>
      <c r="AY97" s="214" t="s">
        <v>127</v>
      </c>
    </row>
    <row r="98" spans="2:65" s="1" customFormat="1" ht="22.5" customHeight="1">
      <c r="B98" s="39"/>
      <c r="C98" s="191" t="s">
        <v>196</v>
      </c>
      <c r="D98" s="191" t="s">
        <v>129</v>
      </c>
      <c r="E98" s="192" t="s">
        <v>156</v>
      </c>
      <c r="F98" s="193" t="s">
        <v>157</v>
      </c>
      <c r="G98" s="194" t="s">
        <v>132</v>
      </c>
      <c r="H98" s="195">
        <v>502</v>
      </c>
      <c r="I98" s="196"/>
      <c r="J98" s="197">
        <f>ROUND(I98*H98,1)</f>
        <v>0</v>
      </c>
      <c r="K98" s="193" t="s">
        <v>133</v>
      </c>
      <c r="L98" s="59"/>
      <c r="M98" s="198" t="s">
        <v>24</v>
      </c>
      <c r="N98" s="199" t="s">
        <v>47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134</v>
      </c>
      <c r="AT98" s="22" t="s">
        <v>129</v>
      </c>
      <c r="AU98" s="22" t="s">
        <v>85</v>
      </c>
      <c r="AY98" s="22" t="s">
        <v>127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40</v>
      </c>
      <c r="BK98" s="202">
        <f>ROUND(I98*H98,1)</f>
        <v>0</v>
      </c>
      <c r="BL98" s="22" t="s">
        <v>134</v>
      </c>
      <c r="BM98" s="22" t="s">
        <v>250</v>
      </c>
    </row>
    <row r="99" spans="2:65" s="1" customFormat="1" ht="31.5" customHeight="1">
      <c r="B99" s="39"/>
      <c r="C99" s="191" t="s">
        <v>134</v>
      </c>
      <c r="D99" s="191" t="s">
        <v>129</v>
      </c>
      <c r="E99" s="192" t="s">
        <v>160</v>
      </c>
      <c r="F99" s="193" t="s">
        <v>161</v>
      </c>
      <c r="G99" s="194" t="s">
        <v>132</v>
      </c>
      <c r="H99" s="195">
        <v>502</v>
      </c>
      <c r="I99" s="196"/>
      <c r="J99" s="197">
        <f>ROUND(I99*H99,1)</f>
        <v>0</v>
      </c>
      <c r="K99" s="193" t="s">
        <v>133</v>
      </c>
      <c r="L99" s="59"/>
      <c r="M99" s="198" t="s">
        <v>24</v>
      </c>
      <c r="N99" s="199" t="s">
        <v>47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134</v>
      </c>
      <c r="AT99" s="22" t="s">
        <v>129</v>
      </c>
      <c r="AU99" s="22" t="s">
        <v>85</v>
      </c>
      <c r="AY99" s="22" t="s">
        <v>127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40</v>
      </c>
      <c r="BK99" s="202">
        <f>ROUND(I99*H99,1)</f>
        <v>0</v>
      </c>
      <c r="BL99" s="22" t="s">
        <v>134</v>
      </c>
      <c r="BM99" s="22" t="s">
        <v>251</v>
      </c>
    </row>
    <row r="100" spans="2:65" s="10" customFormat="1" ht="29.85" customHeight="1">
      <c r="B100" s="174"/>
      <c r="C100" s="175"/>
      <c r="D100" s="188" t="s">
        <v>75</v>
      </c>
      <c r="E100" s="189" t="s">
        <v>252</v>
      </c>
      <c r="F100" s="189" t="s">
        <v>253</v>
      </c>
      <c r="G100" s="175"/>
      <c r="H100" s="175"/>
      <c r="I100" s="178"/>
      <c r="J100" s="190">
        <f>BK100</f>
        <v>0</v>
      </c>
      <c r="K100" s="175"/>
      <c r="L100" s="180"/>
      <c r="M100" s="181"/>
      <c r="N100" s="182"/>
      <c r="O100" s="182"/>
      <c r="P100" s="183">
        <f>P101</f>
        <v>0</v>
      </c>
      <c r="Q100" s="182"/>
      <c r="R100" s="183">
        <f>R101</f>
        <v>0.84736</v>
      </c>
      <c r="S100" s="182"/>
      <c r="T100" s="184">
        <f>T101</f>
        <v>0</v>
      </c>
      <c r="AR100" s="185" t="s">
        <v>40</v>
      </c>
      <c r="AT100" s="186" t="s">
        <v>75</v>
      </c>
      <c r="AU100" s="186" t="s">
        <v>40</v>
      </c>
      <c r="AY100" s="185" t="s">
        <v>127</v>
      </c>
      <c r="BK100" s="187">
        <f>BK101</f>
        <v>0</v>
      </c>
    </row>
    <row r="101" spans="2:65" s="1" customFormat="1" ht="22.5" customHeight="1">
      <c r="B101" s="39"/>
      <c r="C101" s="191" t="s">
        <v>165</v>
      </c>
      <c r="D101" s="191" t="s">
        <v>129</v>
      </c>
      <c r="E101" s="192" t="s">
        <v>254</v>
      </c>
      <c r="F101" s="193" t="s">
        <v>255</v>
      </c>
      <c r="G101" s="194" t="s">
        <v>256</v>
      </c>
      <c r="H101" s="195">
        <v>2</v>
      </c>
      <c r="I101" s="196"/>
      <c r="J101" s="197">
        <f>ROUND(I101*H101,1)</f>
        <v>0</v>
      </c>
      <c r="K101" s="193" t="s">
        <v>133</v>
      </c>
      <c r="L101" s="59"/>
      <c r="M101" s="198" t="s">
        <v>24</v>
      </c>
      <c r="N101" s="199" t="s">
        <v>47</v>
      </c>
      <c r="O101" s="40"/>
      <c r="P101" s="200">
        <f>O101*H101</f>
        <v>0</v>
      </c>
      <c r="Q101" s="200">
        <v>0.42368</v>
      </c>
      <c r="R101" s="200">
        <f>Q101*H101</f>
        <v>0.84736</v>
      </c>
      <c r="S101" s="200">
        <v>0</v>
      </c>
      <c r="T101" s="201">
        <f>S101*H101</f>
        <v>0</v>
      </c>
      <c r="AR101" s="22" t="s">
        <v>134</v>
      </c>
      <c r="AT101" s="22" t="s">
        <v>129</v>
      </c>
      <c r="AU101" s="22" t="s">
        <v>85</v>
      </c>
      <c r="AY101" s="22" t="s">
        <v>127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40</v>
      </c>
      <c r="BK101" s="202">
        <f>ROUND(I101*H101,1)</f>
        <v>0</v>
      </c>
      <c r="BL101" s="22" t="s">
        <v>134</v>
      </c>
      <c r="BM101" s="22" t="s">
        <v>257</v>
      </c>
    </row>
    <row r="102" spans="2:65" s="10" customFormat="1" ht="29.85" customHeight="1">
      <c r="B102" s="174"/>
      <c r="C102" s="175"/>
      <c r="D102" s="188" t="s">
        <v>75</v>
      </c>
      <c r="E102" s="189" t="s">
        <v>163</v>
      </c>
      <c r="F102" s="189" t="s">
        <v>164</v>
      </c>
      <c r="G102" s="175"/>
      <c r="H102" s="175"/>
      <c r="I102" s="178"/>
      <c r="J102" s="190">
        <f>BK102</f>
        <v>0</v>
      </c>
      <c r="K102" s="175"/>
      <c r="L102" s="180"/>
      <c r="M102" s="181"/>
      <c r="N102" s="182"/>
      <c r="O102" s="182"/>
      <c r="P102" s="183">
        <f>SUM(P103:P118)</f>
        <v>0</v>
      </c>
      <c r="Q102" s="182"/>
      <c r="R102" s="183">
        <f>SUM(R103:R118)</f>
        <v>1.0234000000000002E-2</v>
      </c>
      <c r="S102" s="182"/>
      <c r="T102" s="184">
        <f>SUM(T103:T118)</f>
        <v>33.121000000000002</v>
      </c>
      <c r="AR102" s="185" t="s">
        <v>40</v>
      </c>
      <c r="AT102" s="186" t="s">
        <v>75</v>
      </c>
      <c r="AU102" s="186" t="s">
        <v>40</v>
      </c>
      <c r="AY102" s="185" t="s">
        <v>127</v>
      </c>
      <c r="BK102" s="187">
        <f>SUM(BK103:BK118)</f>
        <v>0</v>
      </c>
    </row>
    <row r="103" spans="2:65" s="1" customFormat="1" ht="44.25" customHeight="1">
      <c r="B103" s="39"/>
      <c r="C103" s="191" t="s">
        <v>148</v>
      </c>
      <c r="D103" s="191" t="s">
        <v>129</v>
      </c>
      <c r="E103" s="192" t="s">
        <v>166</v>
      </c>
      <c r="F103" s="193" t="s">
        <v>167</v>
      </c>
      <c r="G103" s="194" t="s">
        <v>168</v>
      </c>
      <c r="H103" s="195">
        <v>30.1</v>
      </c>
      <c r="I103" s="196"/>
      <c r="J103" s="197">
        <f>ROUND(I103*H103,1)</f>
        <v>0</v>
      </c>
      <c r="K103" s="193" t="s">
        <v>133</v>
      </c>
      <c r="L103" s="59"/>
      <c r="M103" s="198" t="s">
        <v>24</v>
      </c>
      <c r="N103" s="199" t="s">
        <v>47</v>
      </c>
      <c r="O103" s="40"/>
      <c r="P103" s="200">
        <f>O103*H103</f>
        <v>0</v>
      </c>
      <c r="Q103" s="200">
        <v>3.4000000000000002E-4</v>
      </c>
      <c r="R103" s="200">
        <f>Q103*H103</f>
        <v>1.0234000000000002E-2</v>
      </c>
      <c r="S103" s="200">
        <v>0</v>
      </c>
      <c r="T103" s="201">
        <f>S103*H103</f>
        <v>0</v>
      </c>
      <c r="AR103" s="22" t="s">
        <v>134</v>
      </c>
      <c r="AT103" s="22" t="s">
        <v>129</v>
      </c>
      <c r="AU103" s="22" t="s">
        <v>85</v>
      </c>
      <c r="AY103" s="22" t="s">
        <v>127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40</v>
      </c>
      <c r="BK103" s="202">
        <f>ROUND(I103*H103,1)</f>
        <v>0</v>
      </c>
      <c r="BL103" s="22" t="s">
        <v>134</v>
      </c>
      <c r="BM103" s="22" t="s">
        <v>258</v>
      </c>
    </row>
    <row r="104" spans="2:65" s="11" customFormat="1" ht="13.5">
      <c r="B104" s="203"/>
      <c r="C104" s="204"/>
      <c r="D104" s="205" t="s">
        <v>136</v>
      </c>
      <c r="E104" s="206" t="s">
        <v>24</v>
      </c>
      <c r="F104" s="207" t="s">
        <v>259</v>
      </c>
      <c r="G104" s="204"/>
      <c r="H104" s="208">
        <v>9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136</v>
      </c>
      <c r="AU104" s="214" t="s">
        <v>85</v>
      </c>
      <c r="AV104" s="11" t="s">
        <v>85</v>
      </c>
      <c r="AW104" s="11" t="s">
        <v>38</v>
      </c>
      <c r="AX104" s="11" t="s">
        <v>76</v>
      </c>
      <c r="AY104" s="214" t="s">
        <v>127</v>
      </c>
    </row>
    <row r="105" spans="2:65" s="11" customFormat="1" ht="13.5">
      <c r="B105" s="203"/>
      <c r="C105" s="204"/>
      <c r="D105" s="205" t="s">
        <v>136</v>
      </c>
      <c r="E105" s="206" t="s">
        <v>24</v>
      </c>
      <c r="F105" s="207" t="s">
        <v>260</v>
      </c>
      <c r="G105" s="204"/>
      <c r="H105" s="208">
        <v>12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136</v>
      </c>
      <c r="AU105" s="214" t="s">
        <v>85</v>
      </c>
      <c r="AV105" s="11" t="s">
        <v>85</v>
      </c>
      <c r="AW105" s="11" t="s">
        <v>38</v>
      </c>
      <c r="AX105" s="11" t="s">
        <v>76</v>
      </c>
      <c r="AY105" s="214" t="s">
        <v>127</v>
      </c>
    </row>
    <row r="106" spans="2:65" s="11" customFormat="1" ht="13.5">
      <c r="B106" s="203"/>
      <c r="C106" s="204"/>
      <c r="D106" s="205" t="s">
        <v>136</v>
      </c>
      <c r="E106" s="206" t="s">
        <v>24</v>
      </c>
      <c r="F106" s="207" t="s">
        <v>261</v>
      </c>
      <c r="G106" s="204"/>
      <c r="H106" s="208">
        <v>3.6</v>
      </c>
      <c r="I106" s="209"/>
      <c r="J106" s="204"/>
      <c r="K106" s="204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136</v>
      </c>
      <c r="AU106" s="214" t="s">
        <v>85</v>
      </c>
      <c r="AV106" s="11" t="s">
        <v>85</v>
      </c>
      <c r="AW106" s="11" t="s">
        <v>38</v>
      </c>
      <c r="AX106" s="11" t="s">
        <v>76</v>
      </c>
      <c r="AY106" s="214" t="s">
        <v>127</v>
      </c>
    </row>
    <row r="107" spans="2:65" s="11" customFormat="1" ht="13.5">
      <c r="B107" s="203"/>
      <c r="C107" s="204"/>
      <c r="D107" s="205" t="s">
        <v>136</v>
      </c>
      <c r="E107" s="206" t="s">
        <v>24</v>
      </c>
      <c r="F107" s="207" t="s">
        <v>262</v>
      </c>
      <c r="G107" s="204"/>
      <c r="H107" s="208">
        <v>5.5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136</v>
      </c>
      <c r="AU107" s="214" t="s">
        <v>85</v>
      </c>
      <c r="AV107" s="11" t="s">
        <v>85</v>
      </c>
      <c r="AW107" s="11" t="s">
        <v>38</v>
      </c>
      <c r="AX107" s="11" t="s">
        <v>76</v>
      </c>
      <c r="AY107" s="214" t="s">
        <v>127</v>
      </c>
    </row>
    <row r="108" spans="2:65" s="12" customFormat="1" ht="13.5">
      <c r="B108" s="215"/>
      <c r="C108" s="216"/>
      <c r="D108" s="226" t="s">
        <v>136</v>
      </c>
      <c r="E108" s="230" t="s">
        <v>24</v>
      </c>
      <c r="F108" s="231" t="s">
        <v>147</v>
      </c>
      <c r="G108" s="216"/>
      <c r="H108" s="232">
        <v>30.1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136</v>
      </c>
      <c r="AU108" s="225" t="s">
        <v>85</v>
      </c>
      <c r="AV108" s="12" t="s">
        <v>134</v>
      </c>
      <c r="AW108" s="12" t="s">
        <v>38</v>
      </c>
      <c r="AX108" s="12" t="s">
        <v>40</v>
      </c>
      <c r="AY108" s="225" t="s">
        <v>127</v>
      </c>
    </row>
    <row r="109" spans="2:65" s="1" customFormat="1" ht="22.5" customHeight="1">
      <c r="B109" s="39"/>
      <c r="C109" s="191" t="s">
        <v>150</v>
      </c>
      <c r="D109" s="191" t="s">
        <v>129</v>
      </c>
      <c r="E109" s="192" t="s">
        <v>180</v>
      </c>
      <c r="F109" s="193" t="s">
        <v>181</v>
      </c>
      <c r="G109" s="194" t="s">
        <v>168</v>
      </c>
      <c r="H109" s="195">
        <v>30.1</v>
      </c>
      <c r="I109" s="196"/>
      <c r="J109" s="197">
        <f>ROUND(I109*H109,1)</f>
        <v>0</v>
      </c>
      <c r="K109" s="193" t="s">
        <v>133</v>
      </c>
      <c r="L109" s="59"/>
      <c r="M109" s="198" t="s">
        <v>24</v>
      </c>
      <c r="N109" s="199" t="s">
        <v>47</v>
      </c>
      <c r="O109" s="4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2" t="s">
        <v>134</v>
      </c>
      <c r="AT109" s="22" t="s">
        <v>129</v>
      </c>
      <c r="AU109" s="22" t="s">
        <v>85</v>
      </c>
      <c r="AY109" s="22" t="s">
        <v>127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40</v>
      </c>
      <c r="BK109" s="202">
        <f>ROUND(I109*H109,1)</f>
        <v>0</v>
      </c>
      <c r="BL109" s="22" t="s">
        <v>134</v>
      </c>
      <c r="BM109" s="22" t="s">
        <v>263</v>
      </c>
    </row>
    <row r="110" spans="2:65" s="11" customFormat="1" ht="13.5">
      <c r="B110" s="203"/>
      <c r="C110" s="204"/>
      <c r="D110" s="205" t="s">
        <v>136</v>
      </c>
      <c r="E110" s="206" t="s">
        <v>24</v>
      </c>
      <c r="F110" s="207" t="s">
        <v>264</v>
      </c>
      <c r="G110" s="204"/>
      <c r="H110" s="208">
        <v>9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136</v>
      </c>
      <c r="AU110" s="214" t="s">
        <v>85</v>
      </c>
      <c r="AV110" s="11" t="s">
        <v>85</v>
      </c>
      <c r="AW110" s="11" t="s">
        <v>38</v>
      </c>
      <c r="AX110" s="11" t="s">
        <v>76</v>
      </c>
      <c r="AY110" s="214" t="s">
        <v>127</v>
      </c>
    </row>
    <row r="111" spans="2:65" s="11" customFormat="1" ht="13.5">
      <c r="B111" s="203"/>
      <c r="C111" s="204"/>
      <c r="D111" s="205" t="s">
        <v>136</v>
      </c>
      <c r="E111" s="206" t="s">
        <v>24</v>
      </c>
      <c r="F111" s="207" t="s">
        <v>265</v>
      </c>
      <c r="G111" s="204"/>
      <c r="H111" s="208">
        <v>12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136</v>
      </c>
      <c r="AU111" s="214" t="s">
        <v>85</v>
      </c>
      <c r="AV111" s="11" t="s">
        <v>85</v>
      </c>
      <c r="AW111" s="11" t="s">
        <v>38</v>
      </c>
      <c r="AX111" s="11" t="s">
        <v>76</v>
      </c>
      <c r="AY111" s="214" t="s">
        <v>127</v>
      </c>
    </row>
    <row r="112" spans="2:65" s="11" customFormat="1" ht="13.5">
      <c r="B112" s="203"/>
      <c r="C112" s="204"/>
      <c r="D112" s="205" t="s">
        <v>136</v>
      </c>
      <c r="E112" s="206" t="s">
        <v>24</v>
      </c>
      <c r="F112" s="207" t="s">
        <v>266</v>
      </c>
      <c r="G112" s="204"/>
      <c r="H112" s="208">
        <v>3.6</v>
      </c>
      <c r="I112" s="209"/>
      <c r="J112" s="204"/>
      <c r="K112" s="204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136</v>
      </c>
      <c r="AU112" s="214" t="s">
        <v>85</v>
      </c>
      <c r="AV112" s="11" t="s">
        <v>85</v>
      </c>
      <c r="AW112" s="11" t="s">
        <v>38</v>
      </c>
      <c r="AX112" s="11" t="s">
        <v>76</v>
      </c>
      <c r="AY112" s="214" t="s">
        <v>127</v>
      </c>
    </row>
    <row r="113" spans="2:65" s="11" customFormat="1" ht="13.5">
      <c r="B113" s="203"/>
      <c r="C113" s="204"/>
      <c r="D113" s="205" t="s">
        <v>136</v>
      </c>
      <c r="E113" s="206" t="s">
        <v>24</v>
      </c>
      <c r="F113" s="207" t="s">
        <v>267</v>
      </c>
      <c r="G113" s="204"/>
      <c r="H113" s="208">
        <v>5.5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136</v>
      </c>
      <c r="AU113" s="214" t="s">
        <v>85</v>
      </c>
      <c r="AV113" s="11" t="s">
        <v>85</v>
      </c>
      <c r="AW113" s="11" t="s">
        <v>38</v>
      </c>
      <c r="AX113" s="11" t="s">
        <v>76</v>
      </c>
      <c r="AY113" s="214" t="s">
        <v>127</v>
      </c>
    </row>
    <row r="114" spans="2:65" s="12" customFormat="1" ht="13.5">
      <c r="B114" s="215"/>
      <c r="C114" s="216"/>
      <c r="D114" s="226" t="s">
        <v>136</v>
      </c>
      <c r="E114" s="230" t="s">
        <v>24</v>
      </c>
      <c r="F114" s="231" t="s">
        <v>147</v>
      </c>
      <c r="G114" s="216"/>
      <c r="H114" s="232">
        <v>30.1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136</v>
      </c>
      <c r="AU114" s="225" t="s">
        <v>85</v>
      </c>
      <c r="AV114" s="12" t="s">
        <v>134</v>
      </c>
      <c r="AW114" s="12" t="s">
        <v>38</v>
      </c>
      <c r="AX114" s="12" t="s">
        <v>40</v>
      </c>
      <c r="AY114" s="225" t="s">
        <v>127</v>
      </c>
    </row>
    <row r="115" spans="2:65" s="1" customFormat="1" ht="31.5" customHeight="1">
      <c r="B115" s="39"/>
      <c r="C115" s="191" t="s">
        <v>155</v>
      </c>
      <c r="D115" s="191" t="s">
        <v>129</v>
      </c>
      <c r="E115" s="192" t="s">
        <v>193</v>
      </c>
      <c r="F115" s="193" t="s">
        <v>194</v>
      </c>
      <c r="G115" s="194" t="s">
        <v>132</v>
      </c>
      <c r="H115" s="195">
        <v>502</v>
      </c>
      <c r="I115" s="196"/>
      <c r="J115" s="197">
        <f>ROUND(I115*H115,1)</f>
        <v>0</v>
      </c>
      <c r="K115" s="193" t="s">
        <v>133</v>
      </c>
      <c r="L115" s="59"/>
      <c r="M115" s="198" t="s">
        <v>24</v>
      </c>
      <c r="N115" s="199" t="s">
        <v>47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0.02</v>
      </c>
      <c r="T115" s="201">
        <f>S115*H115</f>
        <v>10.040000000000001</v>
      </c>
      <c r="AR115" s="22" t="s">
        <v>134</v>
      </c>
      <c r="AT115" s="22" t="s">
        <v>129</v>
      </c>
      <c r="AU115" s="22" t="s">
        <v>85</v>
      </c>
      <c r="AY115" s="22" t="s">
        <v>127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40</v>
      </c>
      <c r="BK115" s="202">
        <f>ROUND(I115*H115,1)</f>
        <v>0</v>
      </c>
      <c r="BL115" s="22" t="s">
        <v>134</v>
      </c>
      <c r="BM115" s="22" t="s">
        <v>268</v>
      </c>
    </row>
    <row r="116" spans="2:65" s="1" customFormat="1" ht="44.25" customHeight="1">
      <c r="B116" s="39"/>
      <c r="C116" s="191" t="s">
        <v>252</v>
      </c>
      <c r="D116" s="191" t="s">
        <v>129</v>
      </c>
      <c r="E116" s="192" t="s">
        <v>197</v>
      </c>
      <c r="F116" s="193" t="s">
        <v>198</v>
      </c>
      <c r="G116" s="194" t="s">
        <v>132</v>
      </c>
      <c r="H116" s="195">
        <v>502</v>
      </c>
      <c r="I116" s="196"/>
      <c r="J116" s="197">
        <f>ROUND(I116*H116,1)</f>
        <v>0</v>
      </c>
      <c r="K116" s="193" t="s">
        <v>133</v>
      </c>
      <c r="L116" s="59"/>
      <c r="M116" s="198" t="s">
        <v>24</v>
      </c>
      <c r="N116" s="199" t="s">
        <v>47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0.02</v>
      </c>
      <c r="T116" s="201">
        <f>S116*H116</f>
        <v>10.040000000000001</v>
      </c>
      <c r="AR116" s="22" t="s">
        <v>134</v>
      </c>
      <c r="AT116" s="22" t="s">
        <v>129</v>
      </c>
      <c r="AU116" s="22" t="s">
        <v>85</v>
      </c>
      <c r="AY116" s="22" t="s">
        <v>127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40</v>
      </c>
      <c r="BK116" s="202">
        <f>ROUND(I116*H116,1)</f>
        <v>0</v>
      </c>
      <c r="BL116" s="22" t="s">
        <v>134</v>
      </c>
      <c r="BM116" s="22" t="s">
        <v>269</v>
      </c>
    </row>
    <row r="117" spans="2:65" s="1" customFormat="1" ht="44.25" customHeight="1">
      <c r="B117" s="39"/>
      <c r="C117" s="191" t="s">
        <v>163</v>
      </c>
      <c r="D117" s="191" t="s">
        <v>129</v>
      </c>
      <c r="E117" s="192" t="s">
        <v>200</v>
      </c>
      <c r="F117" s="193" t="s">
        <v>201</v>
      </c>
      <c r="G117" s="194" t="s">
        <v>132</v>
      </c>
      <c r="H117" s="195">
        <v>103.5</v>
      </c>
      <c r="I117" s="196"/>
      <c r="J117" s="197">
        <f>ROUND(I117*H117,1)</f>
        <v>0</v>
      </c>
      <c r="K117" s="193" t="s">
        <v>133</v>
      </c>
      <c r="L117" s="59"/>
      <c r="M117" s="198" t="s">
        <v>24</v>
      </c>
      <c r="N117" s="199" t="s">
        <v>47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0.126</v>
      </c>
      <c r="T117" s="201">
        <f>S117*H117</f>
        <v>13.041</v>
      </c>
      <c r="AR117" s="22" t="s">
        <v>134</v>
      </c>
      <c r="AT117" s="22" t="s">
        <v>129</v>
      </c>
      <c r="AU117" s="22" t="s">
        <v>85</v>
      </c>
      <c r="AY117" s="22" t="s">
        <v>127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40</v>
      </c>
      <c r="BK117" s="202">
        <f>ROUND(I117*H117,1)</f>
        <v>0</v>
      </c>
      <c r="BL117" s="22" t="s">
        <v>134</v>
      </c>
      <c r="BM117" s="22" t="s">
        <v>270</v>
      </c>
    </row>
    <row r="118" spans="2:65" s="11" customFormat="1" ht="13.5">
      <c r="B118" s="203"/>
      <c r="C118" s="204"/>
      <c r="D118" s="205" t="s">
        <v>136</v>
      </c>
      <c r="E118" s="206" t="s">
        <v>24</v>
      </c>
      <c r="F118" s="207" t="s">
        <v>271</v>
      </c>
      <c r="G118" s="204"/>
      <c r="H118" s="208">
        <v>103.5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136</v>
      </c>
      <c r="AU118" s="214" t="s">
        <v>85</v>
      </c>
      <c r="AV118" s="11" t="s">
        <v>85</v>
      </c>
      <c r="AW118" s="11" t="s">
        <v>38</v>
      </c>
      <c r="AX118" s="11" t="s">
        <v>40</v>
      </c>
      <c r="AY118" s="214" t="s">
        <v>127</v>
      </c>
    </row>
    <row r="119" spans="2:65" s="10" customFormat="1" ht="29.85" customHeight="1">
      <c r="B119" s="174"/>
      <c r="C119" s="175"/>
      <c r="D119" s="188" t="s">
        <v>75</v>
      </c>
      <c r="E119" s="189" t="s">
        <v>204</v>
      </c>
      <c r="F119" s="189" t="s">
        <v>205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SUM(P120:P123)</f>
        <v>0</v>
      </c>
      <c r="Q119" s="182"/>
      <c r="R119" s="183">
        <f>SUM(R120:R123)</f>
        <v>0</v>
      </c>
      <c r="S119" s="182"/>
      <c r="T119" s="184">
        <f>SUM(T120:T123)</f>
        <v>0</v>
      </c>
      <c r="AR119" s="185" t="s">
        <v>40</v>
      </c>
      <c r="AT119" s="186" t="s">
        <v>75</v>
      </c>
      <c r="AU119" s="186" t="s">
        <v>40</v>
      </c>
      <c r="AY119" s="185" t="s">
        <v>127</v>
      </c>
      <c r="BK119" s="187">
        <f>SUM(BK120:BK123)</f>
        <v>0</v>
      </c>
    </row>
    <row r="120" spans="2:65" s="1" customFormat="1" ht="31.5" customHeight="1">
      <c r="B120" s="39"/>
      <c r="C120" s="191" t="s">
        <v>206</v>
      </c>
      <c r="D120" s="191" t="s">
        <v>129</v>
      </c>
      <c r="E120" s="192" t="s">
        <v>207</v>
      </c>
      <c r="F120" s="193" t="s">
        <v>208</v>
      </c>
      <c r="G120" s="194" t="s">
        <v>209</v>
      </c>
      <c r="H120" s="195">
        <v>36.220999999999997</v>
      </c>
      <c r="I120" s="196"/>
      <c r="J120" s="197">
        <f>ROUND(I120*H120,1)</f>
        <v>0</v>
      </c>
      <c r="K120" s="193" t="s">
        <v>133</v>
      </c>
      <c r="L120" s="59"/>
      <c r="M120" s="198" t="s">
        <v>24</v>
      </c>
      <c r="N120" s="199" t="s">
        <v>47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134</v>
      </c>
      <c r="AT120" s="22" t="s">
        <v>129</v>
      </c>
      <c r="AU120" s="22" t="s">
        <v>85</v>
      </c>
      <c r="AY120" s="22" t="s">
        <v>127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40</v>
      </c>
      <c r="BK120" s="202">
        <f>ROUND(I120*H120,1)</f>
        <v>0</v>
      </c>
      <c r="BL120" s="22" t="s">
        <v>134</v>
      </c>
      <c r="BM120" s="22" t="s">
        <v>272</v>
      </c>
    </row>
    <row r="121" spans="2:65" s="1" customFormat="1" ht="31.5" customHeight="1">
      <c r="B121" s="39"/>
      <c r="C121" s="191" t="s">
        <v>211</v>
      </c>
      <c r="D121" s="191" t="s">
        <v>129</v>
      </c>
      <c r="E121" s="192" t="s">
        <v>212</v>
      </c>
      <c r="F121" s="193" t="s">
        <v>213</v>
      </c>
      <c r="G121" s="194" t="s">
        <v>209</v>
      </c>
      <c r="H121" s="195">
        <v>362.21</v>
      </c>
      <c r="I121" s="196"/>
      <c r="J121" s="197">
        <f>ROUND(I121*H121,1)</f>
        <v>0</v>
      </c>
      <c r="K121" s="193" t="s">
        <v>133</v>
      </c>
      <c r="L121" s="59"/>
      <c r="M121" s="198" t="s">
        <v>24</v>
      </c>
      <c r="N121" s="199" t="s">
        <v>47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134</v>
      </c>
      <c r="AT121" s="22" t="s">
        <v>129</v>
      </c>
      <c r="AU121" s="22" t="s">
        <v>85</v>
      </c>
      <c r="AY121" s="22" t="s">
        <v>127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40</v>
      </c>
      <c r="BK121" s="202">
        <f>ROUND(I121*H121,1)</f>
        <v>0</v>
      </c>
      <c r="BL121" s="22" t="s">
        <v>134</v>
      </c>
      <c r="BM121" s="22" t="s">
        <v>273</v>
      </c>
    </row>
    <row r="122" spans="2:65" s="11" customFormat="1" ht="13.5">
      <c r="B122" s="203"/>
      <c r="C122" s="204"/>
      <c r="D122" s="226" t="s">
        <v>136</v>
      </c>
      <c r="E122" s="204"/>
      <c r="F122" s="228" t="s">
        <v>274</v>
      </c>
      <c r="G122" s="204"/>
      <c r="H122" s="229">
        <v>362.21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136</v>
      </c>
      <c r="AU122" s="214" t="s">
        <v>85</v>
      </c>
      <c r="AV122" s="11" t="s">
        <v>85</v>
      </c>
      <c r="AW122" s="11" t="s">
        <v>6</v>
      </c>
      <c r="AX122" s="11" t="s">
        <v>40</v>
      </c>
      <c r="AY122" s="214" t="s">
        <v>127</v>
      </c>
    </row>
    <row r="123" spans="2:65" s="1" customFormat="1" ht="22.5" customHeight="1">
      <c r="B123" s="39"/>
      <c r="C123" s="191" t="s">
        <v>216</v>
      </c>
      <c r="D123" s="191" t="s">
        <v>129</v>
      </c>
      <c r="E123" s="192" t="s">
        <v>217</v>
      </c>
      <c r="F123" s="193" t="s">
        <v>218</v>
      </c>
      <c r="G123" s="194" t="s">
        <v>209</v>
      </c>
      <c r="H123" s="195">
        <v>36.220999999999997</v>
      </c>
      <c r="I123" s="196"/>
      <c r="J123" s="197">
        <f>ROUND(I123*H123,1)</f>
        <v>0</v>
      </c>
      <c r="K123" s="193" t="s">
        <v>133</v>
      </c>
      <c r="L123" s="59"/>
      <c r="M123" s="198" t="s">
        <v>24</v>
      </c>
      <c r="N123" s="199" t="s">
        <v>47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134</v>
      </c>
      <c r="AT123" s="22" t="s">
        <v>129</v>
      </c>
      <c r="AU123" s="22" t="s">
        <v>85</v>
      </c>
      <c r="AY123" s="22" t="s">
        <v>127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40</v>
      </c>
      <c r="BK123" s="202">
        <f>ROUND(I123*H123,1)</f>
        <v>0</v>
      </c>
      <c r="BL123" s="22" t="s">
        <v>134</v>
      </c>
      <c r="BM123" s="22" t="s">
        <v>275</v>
      </c>
    </row>
    <row r="124" spans="2:65" s="10" customFormat="1" ht="29.85" customHeight="1">
      <c r="B124" s="174"/>
      <c r="C124" s="175"/>
      <c r="D124" s="188" t="s">
        <v>75</v>
      </c>
      <c r="E124" s="189" t="s">
        <v>220</v>
      </c>
      <c r="F124" s="189" t="s">
        <v>221</v>
      </c>
      <c r="G124" s="175"/>
      <c r="H124" s="175"/>
      <c r="I124" s="178"/>
      <c r="J124" s="190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0</v>
      </c>
      <c r="S124" s="182"/>
      <c r="T124" s="184">
        <f>T125</f>
        <v>0</v>
      </c>
      <c r="AR124" s="185" t="s">
        <v>40</v>
      </c>
      <c r="AT124" s="186" t="s">
        <v>75</v>
      </c>
      <c r="AU124" s="186" t="s">
        <v>40</v>
      </c>
      <c r="AY124" s="185" t="s">
        <v>127</v>
      </c>
      <c r="BK124" s="187">
        <f>BK125</f>
        <v>0</v>
      </c>
    </row>
    <row r="125" spans="2:65" s="1" customFormat="1" ht="31.5" customHeight="1">
      <c r="B125" s="39"/>
      <c r="C125" s="191" t="s">
        <v>159</v>
      </c>
      <c r="D125" s="191" t="s">
        <v>129</v>
      </c>
      <c r="E125" s="192" t="s">
        <v>222</v>
      </c>
      <c r="F125" s="193" t="s">
        <v>223</v>
      </c>
      <c r="G125" s="194" t="s">
        <v>209</v>
      </c>
      <c r="H125" s="195">
        <v>10.573</v>
      </c>
      <c r="I125" s="196"/>
      <c r="J125" s="197">
        <f>ROUND(I125*H125,1)</f>
        <v>0</v>
      </c>
      <c r="K125" s="193" t="s">
        <v>133</v>
      </c>
      <c r="L125" s="59"/>
      <c r="M125" s="198" t="s">
        <v>24</v>
      </c>
      <c r="N125" s="199" t="s">
        <v>47</v>
      </c>
      <c r="O125" s="4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2" t="s">
        <v>134</v>
      </c>
      <c r="AT125" s="22" t="s">
        <v>129</v>
      </c>
      <c r="AU125" s="22" t="s">
        <v>85</v>
      </c>
      <c r="AY125" s="22" t="s">
        <v>127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40</v>
      </c>
      <c r="BK125" s="202">
        <f>ROUND(I125*H125,1)</f>
        <v>0</v>
      </c>
      <c r="BL125" s="22" t="s">
        <v>134</v>
      </c>
      <c r="BM125" s="22" t="s">
        <v>276</v>
      </c>
    </row>
    <row r="126" spans="2:65" s="10" customFormat="1" ht="37.35" customHeight="1">
      <c r="B126" s="174"/>
      <c r="C126" s="175"/>
      <c r="D126" s="176" t="s">
        <v>75</v>
      </c>
      <c r="E126" s="177" t="s">
        <v>225</v>
      </c>
      <c r="F126" s="177" t="s">
        <v>226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P127+P130</f>
        <v>0</v>
      </c>
      <c r="Q126" s="182"/>
      <c r="R126" s="183">
        <f>R127+R130</f>
        <v>0</v>
      </c>
      <c r="S126" s="182"/>
      <c r="T126" s="184">
        <f>T127+T130</f>
        <v>0</v>
      </c>
      <c r="AR126" s="185" t="s">
        <v>148</v>
      </c>
      <c r="AT126" s="186" t="s">
        <v>75</v>
      </c>
      <c r="AU126" s="186" t="s">
        <v>76</v>
      </c>
      <c r="AY126" s="185" t="s">
        <v>127</v>
      </c>
      <c r="BK126" s="187">
        <f>BK127+BK130</f>
        <v>0</v>
      </c>
    </row>
    <row r="127" spans="2:65" s="10" customFormat="1" ht="19.899999999999999" customHeight="1">
      <c r="B127" s="174"/>
      <c r="C127" s="175"/>
      <c r="D127" s="188" t="s">
        <v>75</v>
      </c>
      <c r="E127" s="189" t="s">
        <v>227</v>
      </c>
      <c r="F127" s="189" t="s">
        <v>228</v>
      </c>
      <c r="G127" s="175"/>
      <c r="H127" s="175"/>
      <c r="I127" s="178"/>
      <c r="J127" s="190">
        <f>BK127</f>
        <v>0</v>
      </c>
      <c r="K127" s="175"/>
      <c r="L127" s="180"/>
      <c r="M127" s="181"/>
      <c r="N127" s="182"/>
      <c r="O127" s="182"/>
      <c r="P127" s="183">
        <f>SUM(P128:P129)</f>
        <v>0</v>
      </c>
      <c r="Q127" s="182"/>
      <c r="R127" s="183">
        <f>SUM(R128:R129)</f>
        <v>0</v>
      </c>
      <c r="S127" s="182"/>
      <c r="T127" s="184">
        <f>SUM(T128:T129)</f>
        <v>0</v>
      </c>
      <c r="AR127" s="185" t="s">
        <v>148</v>
      </c>
      <c r="AT127" s="186" t="s">
        <v>75</v>
      </c>
      <c r="AU127" s="186" t="s">
        <v>40</v>
      </c>
      <c r="AY127" s="185" t="s">
        <v>127</v>
      </c>
      <c r="BK127" s="187">
        <f>SUM(BK128:BK129)</f>
        <v>0</v>
      </c>
    </row>
    <row r="128" spans="2:65" s="1" customFormat="1" ht="22.5" customHeight="1">
      <c r="B128" s="39"/>
      <c r="C128" s="191" t="s">
        <v>11</v>
      </c>
      <c r="D128" s="191" t="s">
        <v>129</v>
      </c>
      <c r="E128" s="192" t="s">
        <v>229</v>
      </c>
      <c r="F128" s="193" t="s">
        <v>230</v>
      </c>
      <c r="G128" s="194" t="s">
        <v>231</v>
      </c>
      <c r="H128" s="195">
        <v>1</v>
      </c>
      <c r="I128" s="196"/>
      <c r="J128" s="197">
        <f>ROUND(I128*H128,1)</f>
        <v>0</v>
      </c>
      <c r="K128" s="193" t="s">
        <v>133</v>
      </c>
      <c r="L128" s="59"/>
      <c r="M128" s="198" t="s">
        <v>24</v>
      </c>
      <c r="N128" s="199" t="s">
        <v>47</v>
      </c>
      <c r="O128" s="4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2" t="s">
        <v>232</v>
      </c>
      <c r="AT128" s="22" t="s">
        <v>129</v>
      </c>
      <c r="AU128" s="22" t="s">
        <v>85</v>
      </c>
      <c r="AY128" s="22" t="s">
        <v>127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40</v>
      </c>
      <c r="BK128" s="202">
        <f>ROUND(I128*H128,1)</f>
        <v>0</v>
      </c>
      <c r="BL128" s="22" t="s">
        <v>232</v>
      </c>
      <c r="BM128" s="22" t="s">
        <v>277</v>
      </c>
    </row>
    <row r="129" spans="2:65" s="11" customFormat="1" ht="13.5">
      <c r="B129" s="203"/>
      <c r="C129" s="204"/>
      <c r="D129" s="205" t="s">
        <v>136</v>
      </c>
      <c r="E129" s="206" t="s">
        <v>24</v>
      </c>
      <c r="F129" s="207" t="s">
        <v>234</v>
      </c>
      <c r="G129" s="204"/>
      <c r="H129" s="208">
        <v>1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136</v>
      </c>
      <c r="AU129" s="214" t="s">
        <v>85</v>
      </c>
      <c r="AV129" s="11" t="s">
        <v>85</v>
      </c>
      <c r="AW129" s="11" t="s">
        <v>38</v>
      </c>
      <c r="AX129" s="11" t="s">
        <v>40</v>
      </c>
      <c r="AY129" s="214" t="s">
        <v>127</v>
      </c>
    </row>
    <row r="130" spans="2:65" s="10" customFormat="1" ht="29.85" customHeight="1">
      <c r="B130" s="174"/>
      <c r="C130" s="175"/>
      <c r="D130" s="188" t="s">
        <v>75</v>
      </c>
      <c r="E130" s="189" t="s">
        <v>235</v>
      </c>
      <c r="F130" s="189" t="s">
        <v>236</v>
      </c>
      <c r="G130" s="175"/>
      <c r="H130" s="175"/>
      <c r="I130" s="178"/>
      <c r="J130" s="190">
        <f>BK130</f>
        <v>0</v>
      </c>
      <c r="K130" s="175"/>
      <c r="L130" s="180"/>
      <c r="M130" s="181"/>
      <c r="N130" s="182"/>
      <c r="O130" s="182"/>
      <c r="P130" s="183">
        <f>P131</f>
        <v>0</v>
      </c>
      <c r="Q130" s="182"/>
      <c r="R130" s="183">
        <f>R131</f>
        <v>0</v>
      </c>
      <c r="S130" s="182"/>
      <c r="T130" s="184">
        <f>T131</f>
        <v>0</v>
      </c>
      <c r="AR130" s="185" t="s">
        <v>148</v>
      </c>
      <c r="AT130" s="186" t="s">
        <v>75</v>
      </c>
      <c r="AU130" s="186" t="s">
        <v>40</v>
      </c>
      <c r="AY130" s="185" t="s">
        <v>127</v>
      </c>
      <c r="BK130" s="187">
        <f>BK131</f>
        <v>0</v>
      </c>
    </row>
    <row r="131" spans="2:65" s="1" customFormat="1" ht="22.5" customHeight="1">
      <c r="B131" s="39"/>
      <c r="C131" s="191" t="s">
        <v>237</v>
      </c>
      <c r="D131" s="191" t="s">
        <v>129</v>
      </c>
      <c r="E131" s="192" t="s">
        <v>238</v>
      </c>
      <c r="F131" s="193" t="s">
        <v>239</v>
      </c>
      <c r="G131" s="194" t="s">
        <v>231</v>
      </c>
      <c r="H131" s="195">
        <v>1</v>
      </c>
      <c r="I131" s="196"/>
      <c r="J131" s="197">
        <f>ROUND(I131*H131,1)</f>
        <v>0</v>
      </c>
      <c r="K131" s="193" t="s">
        <v>133</v>
      </c>
      <c r="L131" s="59"/>
      <c r="M131" s="198" t="s">
        <v>24</v>
      </c>
      <c r="N131" s="233" t="s">
        <v>47</v>
      </c>
      <c r="O131" s="234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AR131" s="22" t="s">
        <v>232</v>
      </c>
      <c r="AT131" s="22" t="s">
        <v>129</v>
      </c>
      <c r="AU131" s="22" t="s">
        <v>85</v>
      </c>
      <c r="AY131" s="22" t="s">
        <v>127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40</v>
      </c>
      <c r="BK131" s="202">
        <f>ROUND(I131*H131,1)</f>
        <v>0</v>
      </c>
      <c r="BL131" s="22" t="s">
        <v>232</v>
      </c>
      <c r="BM131" s="22" t="s">
        <v>278</v>
      </c>
    </row>
    <row r="132" spans="2:65" s="1" customFormat="1" ht="6.95" customHeight="1">
      <c r="B132" s="54"/>
      <c r="C132" s="55"/>
      <c r="D132" s="55"/>
      <c r="E132" s="55"/>
      <c r="F132" s="55"/>
      <c r="G132" s="55"/>
      <c r="H132" s="55"/>
      <c r="I132" s="137"/>
      <c r="J132" s="55"/>
      <c r="K132" s="55"/>
      <c r="L132" s="59"/>
    </row>
  </sheetData>
  <sheetProtection password="CC35" sheet="1" objects="1" scenarios="1" formatCells="0" formatColumns="0" formatRows="0" sort="0" autoFilter="0"/>
  <autoFilter ref="C85:K131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3" customFormat="1" ht="45" customHeight="1">
      <c r="B3" s="241"/>
      <c r="C3" s="364" t="s">
        <v>279</v>
      </c>
      <c r="D3" s="364"/>
      <c r="E3" s="364"/>
      <c r="F3" s="364"/>
      <c r="G3" s="364"/>
      <c r="H3" s="364"/>
      <c r="I3" s="364"/>
      <c r="J3" s="364"/>
      <c r="K3" s="242"/>
    </row>
    <row r="4" spans="2:11" ht="25.5" customHeight="1">
      <c r="B4" s="243"/>
      <c r="C4" s="368" t="s">
        <v>280</v>
      </c>
      <c r="D4" s="368"/>
      <c r="E4" s="368"/>
      <c r="F4" s="368"/>
      <c r="G4" s="368"/>
      <c r="H4" s="368"/>
      <c r="I4" s="368"/>
      <c r="J4" s="368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7" t="s">
        <v>281</v>
      </c>
      <c r="D6" s="367"/>
      <c r="E6" s="367"/>
      <c r="F6" s="367"/>
      <c r="G6" s="367"/>
      <c r="H6" s="367"/>
      <c r="I6" s="367"/>
      <c r="J6" s="367"/>
      <c r="K6" s="244"/>
    </row>
    <row r="7" spans="2:11" ht="15" customHeight="1">
      <c r="B7" s="247"/>
      <c r="C7" s="367" t="s">
        <v>282</v>
      </c>
      <c r="D7" s="367"/>
      <c r="E7" s="367"/>
      <c r="F7" s="367"/>
      <c r="G7" s="367"/>
      <c r="H7" s="367"/>
      <c r="I7" s="367"/>
      <c r="J7" s="367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7" t="s">
        <v>283</v>
      </c>
      <c r="D9" s="367"/>
      <c r="E9" s="367"/>
      <c r="F9" s="367"/>
      <c r="G9" s="367"/>
      <c r="H9" s="367"/>
      <c r="I9" s="367"/>
      <c r="J9" s="367"/>
      <c r="K9" s="244"/>
    </row>
    <row r="10" spans="2:11" ht="15" customHeight="1">
      <c r="B10" s="247"/>
      <c r="C10" s="246"/>
      <c r="D10" s="367" t="s">
        <v>284</v>
      </c>
      <c r="E10" s="367"/>
      <c r="F10" s="367"/>
      <c r="G10" s="367"/>
      <c r="H10" s="367"/>
      <c r="I10" s="367"/>
      <c r="J10" s="367"/>
      <c r="K10" s="244"/>
    </row>
    <row r="11" spans="2:11" ht="15" customHeight="1">
      <c r="B11" s="247"/>
      <c r="C11" s="248"/>
      <c r="D11" s="367" t="s">
        <v>285</v>
      </c>
      <c r="E11" s="367"/>
      <c r="F11" s="367"/>
      <c r="G11" s="367"/>
      <c r="H11" s="367"/>
      <c r="I11" s="367"/>
      <c r="J11" s="367"/>
      <c r="K11" s="244"/>
    </row>
    <row r="12" spans="2:11" ht="12.75" customHeight="1">
      <c r="B12" s="247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>
      <c r="B13" s="247"/>
      <c r="C13" s="248"/>
      <c r="D13" s="367" t="s">
        <v>286</v>
      </c>
      <c r="E13" s="367"/>
      <c r="F13" s="367"/>
      <c r="G13" s="367"/>
      <c r="H13" s="367"/>
      <c r="I13" s="367"/>
      <c r="J13" s="367"/>
      <c r="K13" s="244"/>
    </row>
    <row r="14" spans="2:11" ht="15" customHeight="1">
      <c r="B14" s="247"/>
      <c r="C14" s="248"/>
      <c r="D14" s="367" t="s">
        <v>287</v>
      </c>
      <c r="E14" s="367"/>
      <c r="F14" s="367"/>
      <c r="G14" s="367"/>
      <c r="H14" s="367"/>
      <c r="I14" s="367"/>
      <c r="J14" s="367"/>
      <c r="K14" s="244"/>
    </row>
    <row r="15" spans="2:11" ht="15" customHeight="1">
      <c r="B15" s="247"/>
      <c r="C15" s="248"/>
      <c r="D15" s="367" t="s">
        <v>288</v>
      </c>
      <c r="E15" s="367"/>
      <c r="F15" s="367"/>
      <c r="G15" s="367"/>
      <c r="H15" s="367"/>
      <c r="I15" s="367"/>
      <c r="J15" s="367"/>
      <c r="K15" s="244"/>
    </row>
    <row r="16" spans="2:11" ht="15" customHeight="1">
      <c r="B16" s="247"/>
      <c r="C16" s="248"/>
      <c r="D16" s="248"/>
      <c r="E16" s="249" t="s">
        <v>83</v>
      </c>
      <c r="F16" s="367" t="s">
        <v>289</v>
      </c>
      <c r="G16" s="367"/>
      <c r="H16" s="367"/>
      <c r="I16" s="367"/>
      <c r="J16" s="367"/>
      <c r="K16" s="244"/>
    </row>
    <row r="17" spans="2:11" ht="15" customHeight="1">
      <c r="B17" s="247"/>
      <c r="C17" s="248"/>
      <c r="D17" s="248"/>
      <c r="E17" s="249" t="s">
        <v>290</v>
      </c>
      <c r="F17" s="367" t="s">
        <v>291</v>
      </c>
      <c r="G17" s="367"/>
      <c r="H17" s="367"/>
      <c r="I17" s="367"/>
      <c r="J17" s="367"/>
      <c r="K17" s="244"/>
    </row>
    <row r="18" spans="2:11" ht="15" customHeight="1">
      <c r="B18" s="247"/>
      <c r="C18" s="248"/>
      <c r="D18" s="248"/>
      <c r="E18" s="249" t="s">
        <v>292</v>
      </c>
      <c r="F18" s="367" t="s">
        <v>293</v>
      </c>
      <c r="G18" s="367"/>
      <c r="H18" s="367"/>
      <c r="I18" s="367"/>
      <c r="J18" s="367"/>
      <c r="K18" s="244"/>
    </row>
    <row r="19" spans="2:11" ht="15" customHeight="1">
      <c r="B19" s="247"/>
      <c r="C19" s="248"/>
      <c r="D19" s="248"/>
      <c r="E19" s="249" t="s">
        <v>294</v>
      </c>
      <c r="F19" s="367" t="s">
        <v>295</v>
      </c>
      <c r="G19" s="367"/>
      <c r="H19" s="367"/>
      <c r="I19" s="367"/>
      <c r="J19" s="367"/>
      <c r="K19" s="244"/>
    </row>
    <row r="20" spans="2:11" ht="15" customHeight="1">
      <c r="B20" s="247"/>
      <c r="C20" s="248"/>
      <c r="D20" s="248"/>
      <c r="E20" s="249" t="s">
        <v>296</v>
      </c>
      <c r="F20" s="367" t="s">
        <v>297</v>
      </c>
      <c r="G20" s="367"/>
      <c r="H20" s="367"/>
      <c r="I20" s="367"/>
      <c r="J20" s="367"/>
      <c r="K20" s="244"/>
    </row>
    <row r="21" spans="2:11" ht="15" customHeight="1">
      <c r="B21" s="247"/>
      <c r="C21" s="248"/>
      <c r="D21" s="248"/>
      <c r="E21" s="249" t="s">
        <v>298</v>
      </c>
      <c r="F21" s="367" t="s">
        <v>299</v>
      </c>
      <c r="G21" s="367"/>
      <c r="H21" s="367"/>
      <c r="I21" s="367"/>
      <c r="J21" s="367"/>
      <c r="K21" s="244"/>
    </row>
    <row r="22" spans="2:11" ht="12.75" customHeight="1">
      <c r="B22" s="247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>
      <c r="B23" s="247"/>
      <c r="C23" s="367" t="s">
        <v>300</v>
      </c>
      <c r="D23" s="367"/>
      <c r="E23" s="367"/>
      <c r="F23" s="367"/>
      <c r="G23" s="367"/>
      <c r="H23" s="367"/>
      <c r="I23" s="367"/>
      <c r="J23" s="367"/>
      <c r="K23" s="244"/>
    </row>
    <row r="24" spans="2:11" ht="15" customHeight="1">
      <c r="B24" s="247"/>
      <c r="C24" s="367" t="s">
        <v>301</v>
      </c>
      <c r="D24" s="367"/>
      <c r="E24" s="367"/>
      <c r="F24" s="367"/>
      <c r="G24" s="367"/>
      <c r="H24" s="367"/>
      <c r="I24" s="367"/>
      <c r="J24" s="367"/>
      <c r="K24" s="244"/>
    </row>
    <row r="25" spans="2:11" ht="15" customHeight="1">
      <c r="B25" s="247"/>
      <c r="C25" s="246"/>
      <c r="D25" s="367" t="s">
        <v>302</v>
      </c>
      <c r="E25" s="367"/>
      <c r="F25" s="367"/>
      <c r="G25" s="367"/>
      <c r="H25" s="367"/>
      <c r="I25" s="367"/>
      <c r="J25" s="367"/>
      <c r="K25" s="244"/>
    </row>
    <row r="26" spans="2:11" ht="15" customHeight="1">
      <c r="B26" s="247"/>
      <c r="C26" s="248"/>
      <c r="D26" s="367" t="s">
        <v>303</v>
      </c>
      <c r="E26" s="367"/>
      <c r="F26" s="367"/>
      <c r="G26" s="367"/>
      <c r="H26" s="367"/>
      <c r="I26" s="367"/>
      <c r="J26" s="367"/>
      <c r="K26" s="244"/>
    </row>
    <row r="27" spans="2:11" ht="12.75" customHeight="1">
      <c r="B27" s="247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>
      <c r="B28" s="247"/>
      <c r="C28" s="248"/>
      <c r="D28" s="367" t="s">
        <v>304</v>
      </c>
      <c r="E28" s="367"/>
      <c r="F28" s="367"/>
      <c r="G28" s="367"/>
      <c r="H28" s="367"/>
      <c r="I28" s="367"/>
      <c r="J28" s="367"/>
      <c r="K28" s="244"/>
    </row>
    <row r="29" spans="2:11" ht="15" customHeight="1">
      <c r="B29" s="247"/>
      <c r="C29" s="248"/>
      <c r="D29" s="367" t="s">
        <v>305</v>
      </c>
      <c r="E29" s="367"/>
      <c r="F29" s="367"/>
      <c r="G29" s="367"/>
      <c r="H29" s="367"/>
      <c r="I29" s="367"/>
      <c r="J29" s="367"/>
      <c r="K29" s="244"/>
    </row>
    <row r="30" spans="2:11" ht="12.75" customHeight="1">
      <c r="B30" s="247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>
      <c r="B31" s="247"/>
      <c r="C31" s="248"/>
      <c r="D31" s="367" t="s">
        <v>306</v>
      </c>
      <c r="E31" s="367"/>
      <c r="F31" s="367"/>
      <c r="G31" s="367"/>
      <c r="H31" s="367"/>
      <c r="I31" s="367"/>
      <c r="J31" s="367"/>
      <c r="K31" s="244"/>
    </row>
    <row r="32" spans="2:11" ht="15" customHeight="1">
      <c r="B32" s="247"/>
      <c r="C32" s="248"/>
      <c r="D32" s="367" t="s">
        <v>307</v>
      </c>
      <c r="E32" s="367"/>
      <c r="F32" s="367"/>
      <c r="G32" s="367"/>
      <c r="H32" s="367"/>
      <c r="I32" s="367"/>
      <c r="J32" s="367"/>
      <c r="K32" s="244"/>
    </row>
    <row r="33" spans="2:11" ht="15" customHeight="1">
      <c r="B33" s="247"/>
      <c r="C33" s="248"/>
      <c r="D33" s="367" t="s">
        <v>308</v>
      </c>
      <c r="E33" s="367"/>
      <c r="F33" s="367"/>
      <c r="G33" s="367"/>
      <c r="H33" s="367"/>
      <c r="I33" s="367"/>
      <c r="J33" s="367"/>
      <c r="K33" s="244"/>
    </row>
    <row r="34" spans="2:11" ht="15" customHeight="1">
      <c r="B34" s="247"/>
      <c r="C34" s="248"/>
      <c r="D34" s="246"/>
      <c r="E34" s="250" t="s">
        <v>112</v>
      </c>
      <c r="F34" s="246"/>
      <c r="G34" s="367" t="s">
        <v>309</v>
      </c>
      <c r="H34" s="367"/>
      <c r="I34" s="367"/>
      <c r="J34" s="367"/>
      <c r="K34" s="244"/>
    </row>
    <row r="35" spans="2:11" ht="30.75" customHeight="1">
      <c r="B35" s="247"/>
      <c r="C35" s="248"/>
      <c r="D35" s="246"/>
      <c r="E35" s="250" t="s">
        <v>310</v>
      </c>
      <c r="F35" s="246"/>
      <c r="G35" s="367" t="s">
        <v>311</v>
      </c>
      <c r="H35" s="367"/>
      <c r="I35" s="367"/>
      <c r="J35" s="367"/>
      <c r="K35" s="244"/>
    </row>
    <row r="36" spans="2:11" ht="15" customHeight="1">
      <c r="B36" s="247"/>
      <c r="C36" s="248"/>
      <c r="D36" s="246"/>
      <c r="E36" s="250" t="s">
        <v>57</v>
      </c>
      <c r="F36" s="246"/>
      <c r="G36" s="367" t="s">
        <v>312</v>
      </c>
      <c r="H36" s="367"/>
      <c r="I36" s="367"/>
      <c r="J36" s="367"/>
      <c r="K36" s="244"/>
    </row>
    <row r="37" spans="2:11" ht="15" customHeight="1">
      <c r="B37" s="247"/>
      <c r="C37" s="248"/>
      <c r="D37" s="246"/>
      <c r="E37" s="250" t="s">
        <v>113</v>
      </c>
      <c r="F37" s="246"/>
      <c r="G37" s="367" t="s">
        <v>313</v>
      </c>
      <c r="H37" s="367"/>
      <c r="I37" s="367"/>
      <c r="J37" s="367"/>
      <c r="K37" s="244"/>
    </row>
    <row r="38" spans="2:11" ht="15" customHeight="1">
      <c r="B38" s="247"/>
      <c r="C38" s="248"/>
      <c r="D38" s="246"/>
      <c r="E38" s="250" t="s">
        <v>114</v>
      </c>
      <c r="F38" s="246"/>
      <c r="G38" s="367" t="s">
        <v>314</v>
      </c>
      <c r="H38" s="367"/>
      <c r="I38" s="367"/>
      <c r="J38" s="367"/>
      <c r="K38" s="244"/>
    </row>
    <row r="39" spans="2:11" ht="15" customHeight="1">
      <c r="B39" s="247"/>
      <c r="C39" s="248"/>
      <c r="D39" s="246"/>
      <c r="E39" s="250" t="s">
        <v>115</v>
      </c>
      <c r="F39" s="246"/>
      <c r="G39" s="367" t="s">
        <v>315</v>
      </c>
      <c r="H39" s="367"/>
      <c r="I39" s="367"/>
      <c r="J39" s="367"/>
      <c r="K39" s="244"/>
    </row>
    <row r="40" spans="2:11" ht="15" customHeight="1">
      <c r="B40" s="247"/>
      <c r="C40" s="248"/>
      <c r="D40" s="246"/>
      <c r="E40" s="250" t="s">
        <v>316</v>
      </c>
      <c r="F40" s="246"/>
      <c r="G40" s="367" t="s">
        <v>317</v>
      </c>
      <c r="H40" s="367"/>
      <c r="I40" s="367"/>
      <c r="J40" s="367"/>
      <c r="K40" s="244"/>
    </row>
    <row r="41" spans="2:11" ht="15" customHeight="1">
      <c r="B41" s="247"/>
      <c r="C41" s="248"/>
      <c r="D41" s="246"/>
      <c r="E41" s="250"/>
      <c r="F41" s="246"/>
      <c r="G41" s="367" t="s">
        <v>318</v>
      </c>
      <c r="H41" s="367"/>
      <c r="I41" s="367"/>
      <c r="J41" s="367"/>
      <c r="K41" s="244"/>
    </row>
    <row r="42" spans="2:11" ht="15" customHeight="1">
      <c r="B42" s="247"/>
      <c r="C42" s="248"/>
      <c r="D42" s="246"/>
      <c r="E42" s="250" t="s">
        <v>319</v>
      </c>
      <c r="F42" s="246"/>
      <c r="G42" s="367" t="s">
        <v>320</v>
      </c>
      <c r="H42" s="367"/>
      <c r="I42" s="367"/>
      <c r="J42" s="367"/>
      <c r="K42" s="244"/>
    </row>
    <row r="43" spans="2:11" ht="15" customHeight="1">
      <c r="B43" s="247"/>
      <c r="C43" s="248"/>
      <c r="D43" s="246"/>
      <c r="E43" s="250" t="s">
        <v>117</v>
      </c>
      <c r="F43" s="246"/>
      <c r="G43" s="367" t="s">
        <v>321</v>
      </c>
      <c r="H43" s="367"/>
      <c r="I43" s="367"/>
      <c r="J43" s="367"/>
      <c r="K43" s="244"/>
    </row>
    <row r="44" spans="2:11" ht="12.75" customHeight="1">
      <c r="B44" s="247"/>
      <c r="C44" s="248"/>
      <c r="D44" s="246"/>
      <c r="E44" s="246"/>
      <c r="F44" s="246"/>
      <c r="G44" s="246"/>
      <c r="H44" s="246"/>
      <c r="I44" s="246"/>
      <c r="J44" s="246"/>
      <c r="K44" s="244"/>
    </row>
    <row r="45" spans="2:11" ht="15" customHeight="1">
      <c r="B45" s="247"/>
      <c r="C45" s="248"/>
      <c r="D45" s="367" t="s">
        <v>322</v>
      </c>
      <c r="E45" s="367"/>
      <c r="F45" s="367"/>
      <c r="G45" s="367"/>
      <c r="H45" s="367"/>
      <c r="I45" s="367"/>
      <c r="J45" s="367"/>
      <c r="K45" s="244"/>
    </row>
    <row r="46" spans="2:11" ht="15" customHeight="1">
      <c r="B46" s="247"/>
      <c r="C46" s="248"/>
      <c r="D46" s="248"/>
      <c r="E46" s="367" t="s">
        <v>323</v>
      </c>
      <c r="F46" s="367"/>
      <c r="G46" s="367"/>
      <c r="H46" s="367"/>
      <c r="I46" s="367"/>
      <c r="J46" s="367"/>
      <c r="K46" s="244"/>
    </row>
    <row r="47" spans="2:11" ht="15" customHeight="1">
      <c r="B47" s="247"/>
      <c r="C47" s="248"/>
      <c r="D47" s="248"/>
      <c r="E47" s="367" t="s">
        <v>324</v>
      </c>
      <c r="F47" s="367"/>
      <c r="G47" s="367"/>
      <c r="H47" s="367"/>
      <c r="I47" s="367"/>
      <c r="J47" s="367"/>
      <c r="K47" s="244"/>
    </row>
    <row r="48" spans="2:11" ht="15" customHeight="1">
      <c r="B48" s="247"/>
      <c r="C48" s="248"/>
      <c r="D48" s="248"/>
      <c r="E48" s="367" t="s">
        <v>325</v>
      </c>
      <c r="F48" s="367"/>
      <c r="G48" s="367"/>
      <c r="H48" s="367"/>
      <c r="I48" s="367"/>
      <c r="J48" s="367"/>
      <c r="K48" s="244"/>
    </row>
    <row r="49" spans="2:11" ht="15" customHeight="1">
      <c r="B49" s="247"/>
      <c r="C49" s="248"/>
      <c r="D49" s="367" t="s">
        <v>326</v>
      </c>
      <c r="E49" s="367"/>
      <c r="F49" s="367"/>
      <c r="G49" s="367"/>
      <c r="H49" s="367"/>
      <c r="I49" s="367"/>
      <c r="J49" s="367"/>
      <c r="K49" s="244"/>
    </row>
    <row r="50" spans="2:11" ht="25.5" customHeight="1">
      <c r="B50" s="243"/>
      <c r="C50" s="368" t="s">
        <v>327</v>
      </c>
      <c r="D50" s="368"/>
      <c r="E50" s="368"/>
      <c r="F50" s="368"/>
      <c r="G50" s="368"/>
      <c r="H50" s="368"/>
      <c r="I50" s="368"/>
      <c r="J50" s="368"/>
      <c r="K50" s="244"/>
    </row>
    <row r="51" spans="2:11" ht="5.25" customHeight="1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>
      <c r="B52" s="243"/>
      <c r="C52" s="367" t="s">
        <v>328</v>
      </c>
      <c r="D52" s="367"/>
      <c r="E52" s="367"/>
      <c r="F52" s="367"/>
      <c r="G52" s="367"/>
      <c r="H52" s="367"/>
      <c r="I52" s="367"/>
      <c r="J52" s="367"/>
      <c r="K52" s="244"/>
    </row>
    <row r="53" spans="2:11" ht="15" customHeight="1">
      <c r="B53" s="243"/>
      <c r="C53" s="367" t="s">
        <v>329</v>
      </c>
      <c r="D53" s="367"/>
      <c r="E53" s="367"/>
      <c r="F53" s="367"/>
      <c r="G53" s="367"/>
      <c r="H53" s="367"/>
      <c r="I53" s="367"/>
      <c r="J53" s="367"/>
      <c r="K53" s="244"/>
    </row>
    <row r="54" spans="2:11" ht="12.75" customHeight="1">
      <c r="B54" s="243"/>
      <c r="C54" s="246"/>
      <c r="D54" s="246"/>
      <c r="E54" s="246"/>
      <c r="F54" s="246"/>
      <c r="G54" s="246"/>
      <c r="H54" s="246"/>
      <c r="I54" s="246"/>
      <c r="J54" s="246"/>
      <c r="K54" s="244"/>
    </row>
    <row r="55" spans="2:11" ht="15" customHeight="1">
      <c r="B55" s="243"/>
      <c r="C55" s="367" t="s">
        <v>330</v>
      </c>
      <c r="D55" s="367"/>
      <c r="E55" s="367"/>
      <c r="F55" s="367"/>
      <c r="G55" s="367"/>
      <c r="H55" s="367"/>
      <c r="I55" s="367"/>
      <c r="J55" s="367"/>
      <c r="K55" s="244"/>
    </row>
    <row r="56" spans="2:11" ht="15" customHeight="1">
      <c r="B56" s="243"/>
      <c r="C56" s="248"/>
      <c r="D56" s="367" t="s">
        <v>331</v>
      </c>
      <c r="E56" s="367"/>
      <c r="F56" s="367"/>
      <c r="G56" s="367"/>
      <c r="H56" s="367"/>
      <c r="I56" s="367"/>
      <c r="J56" s="367"/>
      <c r="K56" s="244"/>
    </row>
    <row r="57" spans="2:11" ht="15" customHeight="1">
      <c r="B57" s="243"/>
      <c r="C57" s="248"/>
      <c r="D57" s="367" t="s">
        <v>332</v>
      </c>
      <c r="E57" s="367"/>
      <c r="F57" s="367"/>
      <c r="G57" s="367"/>
      <c r="H57" s="367"/>
      <c r="I57" s="367"/>
      <c r="J57" s="367"/>
      <c r="K57" s="244"/>
    </row>
    <row r="58" spans="2:11" ht="15" customHeight="1">
      <c r="B58" s="243"/>
      <c r="C58" s="248"/>
      <c r="D58" s="367" t="s">
        <v>333</v>
      </c>
      <c r="E58" s="367"/>
      <c r="F58" s="367"/>
      <c r="G58" s="367"/>
      <c r="H58" s="367"/>
      <c r="I58" s="367"/>
      <c r="J58" s="367"/>
      <c r="K58" s="244"/>
    </row>
    <row r="59" spans="2:11" ht="15" customHeight="1">
      <c r="B59" s="243"/>
      <c r="C59" s="248"/>
      <c r="D59" s="367" t="s">
        <v>334</v>
      </c>
      <c r="E59" s="367"/>
      <c r="F59" s="367"/>
      <c r="G59" s="367"/>
      <c r="H59" s="367"/>
      <c r="I59" s="367"/>
      <c r="J59" s="367"/>
      <c r="K59" s="244"/>
    </row>
    <row r="60" spans="2:11" ht="15" customHeight="1">
      <c r="B60" s="243"/>
      <c r="C60" s="248"/>
      <c r="D60" s="366" t="s">
        <v>335</v>
      </c>
      <c r="E60" s="366"/>
      <c r="F60" s="366"/>
      <c r="G60" s="366"/>
      <c r="H60" s="366"/>
      <c r="I60" s="366"/>
      <c r="J60" s="366"/>
      <c r="K60" s="244"/>
    </row>
    <row r="61" spans="2:11" ht="15" customHeight="1">
      <c r="B61" s="243"/>
      <c r="C61" s="248"/>
      <c r="D61" s="367" t="s">
        <v>336</v>
      </c>
      <c r="E61" s="367"/>
      <c r="F61" s="367"/>
      <c r="G61" s="367"/>
      <c r="H61" s="367"/>
      <c r="I61" s="367"/>
      <c r="J61" s="367"/>
      <c r="K61" s="244"/>
    </row>
    <row r="62" spans="2:11" ht="12.75" customHeight="1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>
      <c r="B63" s="243"/>
      <c r="C63" s="248"/>
      <c r="D63" s="367" t="s">
        <v>337</v>
      </c>
      <c r="E63" s="367"/>
      <c r="F63" s="367"/>
      <c r="G63" s="367"/>
      <c r="H63" s="367"/>
      <c r="I63" s="367"/>
      <c r="J63" s="367"/>
      <c r="K63" s="244"/>
    </row>
    <row r="64" spans="2:11" ht="15" customHeight="1">
      <c r="B64" s="243"/>
      <c r="C64" s="248"/>
      <c r="D64" s="366" t="s">
        <v>338</v>
      </c>
      <c r="E64" s="366"/>
      <c r="F64" s="366"/>
      <c r="G64" s="366"/>
      <c r="H64" s="366"/>
      <c r="I64" s="366"/>
      <c r="J64" s="366"/>
      <c r="K64" s="244"/>
    </row>
    <row r="65" spans="2:11" ht="15" customHeight="1">
      <c r="B65" s="243"/>
      <c r="C65" s="248"/>
      <c r="D65" s="367" t="s">
        <v>339</v>
      </c>
      <c r="E65" s="367"/>
      <c r="F65" s="367"/>
      <c r="G65" s="367"/>
      <c r="H65" s="367"/>
      <c r="I65" s="367"/>
      <c r="J65" s="367"/>
      <c r="K65" s="244"/>
    </row>
    <row r="66" spans="2:11" ht="15" customHeight="1">
      <c r="B66" s="243"/>
      <c r="C66" s="248"/>
      <c r="D66" s="367" t="s">
        <v>340</v>
      </c>
      <c r="E66" s="367"/>
      <c r="F66" s="367"/>
      <c r="G66" s="367"/>
      <c r="H66" s="367"/>
      <c r="I66" s="367"/>
      <c r="J66" s="367"/>
      <c r="K66" s="244"/>
    </row>
    <row r="67" spans="2:11" ht="15" customHeight="1">
      <c r="B67" s="243"/>
      <c r="C67" s="248"/>
      <c r="D67" s="367" t="s">
        <v>341</v>
      </c>
      <c r="E67" s="367"/>
      <c r="F67" s="367"/>
      <c r="G67" s="367"/>
      <c r="H67" s="367"/>
      <c r="I67" s="367"/>
      <c r="J67" s="367"/>
      <c r="K67" s="244"/>
    </row>
    <row r="68" spans="2:11" ht="15" customHeight="1">
      <c r="B68" s="243"/>
      <c r="C68" s="248"/>
      <c r="D68" s="367" t="s">
        <v>342</v>
      </c>
      <c r="E68" s="367"/>
      <c r="F68" s="367"/>
      <c r="G68" s="367"/>
      <c r="H68" s="367"/>
      <c r="I68" s="367"/>
      <c r="J68" s="367"/>
      <c r="K68" s="244"/>
    </row>
    <row r="69" spans="2:11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>
      <c r="B73" s="260"/>
      <c r="C73" s="365" t="s">
        <v>93</v>
      </c>
      <c r="D73" s="365"/>
      <c r="E73" s="365"/>
      <c r="F73" s="365"/>
      <c r="G73" s="365"/>
      <c r="H73" s="365"/>
      <c r="I73" s="365"/>
      <c r="J73" s="365"/>
      <c r="K73" s="261"/>
    </row>
    <row r="74" spans="2:11" ht="17.25" customHeight="1">
      <c r="B74" s="260"/>
      <c r="C74" s="262" t="s">
        <v>343</v>
      </c>
      <c r="D74" s="262"/>
      <c r="E74" s="262"/>
      <c r="F74" s="262" t="s">
        <v>344</v>
      </c>
      <c r="G74" s="263"/>
      <c r="H74" s="262" t="s">
        <v>113</v>
      </c>
      <c r="I74" s="262" t="s">
        <v>61</v>
      </c>
      <c r="J74" s="262" t="s">
        <v>345</v>
      </c>
      <c r="K74" s="261"/>
    </row>
    <row r="75" spans="2:11" ht="17.25" customHeight="1">
      <c r="B75" s="260"/>
      <c r="C75" s="264" t="s">
        <v>346</v>
      </c>
      <c r="D75" s="264"/>
      <c r="E75" s="264"/>
      <c r="F75" s="265" t="s">
        <v>347</v>
      </c>
      <c r="G75" s="266"/>
      <c r="H75" s="264"/>
      <c r="I75" s="264"/>
      <c r="J75" s="264" t="s">
        <v>348</v>
      </c>
      <c r="K75" s="261"/>
    </row>
    <row r="76" spans="2:11" ht="5.25" customHeight="1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>
      <c r="B77" s="260"/>
      <c r="C77" s="250" t="s">
        <v>57</v>
      </c>
      <c r="D77" s="267"/>
      <c r="E77" s="267"/>
      <c r="F77" s="269" t="s">
        <v>349</v>
      </c>
      <c r="G77" s="268"/>
      <c r="H77" s="250" t="s">
        <v>350</v>
      </c>
      <c r="I77" s="250" t="s">
        <v>351</v>
      </c>
      <c r="J77" s="250">
        <v>20</v>
      </c>
      <c r="K77" s="261"/>
    </row>
    <row r="78" spans="2:11" ht="15" customHeight="1">
      <c r="B78" s="260"/>
      <c r="C78" s="250" t="s">
        <v>352</v>
      </c>
      <c r="D78" s="250"/>
      <c r="E78" s="250"/>
      <c r="F78" s="269" t="s">
        <v>349</v>
      </c>
      <c r="G78" s="268"/>
      <c r="H78" s="250" t="s">
        <v>353</v>
      </c>
      <c r="I78" s="250" t="s">
        <v>351</v>
      </c>
      <c r="J78" s="250">
        <v>120</v>
      </c>
      <c r="K78" s="261"/>
    </row>
    <row r="79" spans="2:11" ht="15" customHeight="1">
      <c r="B79" s="270"/>
      <c r="C79" s="250" t="s">
        <v>354</v>
      </c>
      <c r="D79" s="250"/>
      <c r="E79" s="250"/>
      <c r="F79" s="269" t="s">
        <v>355</v>
      </c>
      <c r="G79" s="268"/>
      <c r="H79" s="250" t="s">
        <v>356</v>
      </c>
      <c r="I79" s="250" t="s">
        <v>351</v>
      </c>
      <c r="J79" s="250">
        <v>50</v>
      </c>
      <c r="K79" s="261"/>
    </row>
    <row r="80" spans="2:11" ht="15" customHeight="1">
      <c r="B80" s="270"/>
      <c r="C80" s="250" t="s">
        <v>357</v>
      </c>
      <c r="D80" s="250"/>
      <c r="E80" s="250"/>
      <c r="F80" s="269" t="s">
        <v>349</v>
      </c>
      <c r="G80" s="268"/>
      <c r="H80" s="250" t="s">
        <v>358</v>
      </c>
      <c r="I80" s="250" t="s">
        <v>359</v>
      </c>
      <c r="J80" s="250"/>
      <c r="K80" s="261"/>
    </row>
    <row r="81" spans="2:11" ht="15" customHeight="1">
      <c r="B81" s="270"/>
      <c r="C81" s="271" t="s">
        <v>360</v>
      </c>
      <c r="D81" s="271"/>
      <c r="E81" s="271"/>
      <c r="F81" s="272" t="s">
        <v>355</v>
      </c>
      <c r="G81" s="271"/>
      <c r="H81" s="271" t="s">
        <v>361</v>
      </c>
      <c r="I81" s="271" t="s">
        <v>351</v>
      </c>
      <c r="J81" s="271">
        <v>15</v>
      </c>
      <c r="K81" s="261"/>
    </row>
    <row r="82" spans="2:11" ht="15" customHeight="1">
      <c r="B82" s="270"/>
      <c r="C82" s="271" t="s">
        <v>362</v>
      </c>
      <c r="D82" s="271"/>
      <c r="E82" s="271"/>
      <c r="F82" s="272" t="s">
        <v>355</v>
      </c>
      <c r="G82" s="271"/>
      <c r="H82" s="271" t="s">
        <v>363</v>
      </c>
      <c r="I82" s="271" t="s">
        <v>351</v>
      </c>
      <c r="J82" s="271">
        <v>15</v>
      </c>
      <c r="K82" s="261"/>
    </row>
    <row r="83" spans="2:11" ht="15" customHeight="1">
      <c r="B83" s="270"/>
      <c r="C83" s="271" t="s">
        <v>364</v>
      </c>
      <c r="D83" s="271"/>
      <c r="E83" s="271"/>
      <c r="F83" s="272" t="s">
        <v>355</v>
      </c>
      <c r="G83" s="271"/>
      <c r="H83" s="271" t="s">
        <v>365</v>
      </c>
      <c r="I83" s="271" t="s">
        <v>351</v>
      </c>
      <c r="J83" s="271">
        <v>20</v>
      </c>
      <c r="K83" s="261"/>
    </row>
    <row r="84" spans="2:11" ht="15" customHeight="1">
      <c r="B84" s="270"/>
      <c r="C84" s="271" t="s">
        <v>366</v>
      </c>
      <c r="D84" s="271"/>
      <c r="E84" s="271"/>
      <c r="F84" s="272" t="s">
        <v>355</v>
      </c>
      <c r="G84" s="271"/>
      <c r="H84" s="271" t="s">
        <v>367</v>
      </c>
      <c r="I84" s="271" t="s">
        <v>351</v>
      </c>
      <c r="J84" s="271">
        <v>20</v>
      </c>
      <c r="K84" s="261"/>
    </row>
    <row r="85" spans="2:11" ht="15" customHeight="1">
      <c r="B85" s="270"/>
      <c r="C85" s="250" t="s">
        <v>368</v>
      </c>
      <c r="D85" s="250"/>
      <c r="E85" s="250"/>
      <c r="F85" s="269" t="s">
        <v>355</v>
      </c>
      <c r="G85" s="268"/>
      <c r="H85" s="250" t="s">
        <v>369</v>
      </c>
      <c r="I85" s="250" t="s">
        <v>351</v>
      </c>
      <c r="J85" s="250">
        <v>50</v>
      </c>
      <c r="K85" s="261"/>
    </row>
    <row r="86" spans="2:11" ht="15" customHeight="1">
      <c r="B86" s="270"/>
      <c r="C86" s="250" t="s">
        <v>370</v>
      </c>
      <c r="D86" s="250"/>
      <c r="E86" s="250"/>
      <c r="F86" s="269" t="s">
        <v>355</v>
      </c>
      <c r="G86" s="268"/>
      <c r="H86" s="250" t="s">
        <v>371</v>
      </c>
      <c r="I86" s="250" t="s">
        <v>351</v>
      </c>
      <c r="J86" s="250">
        <v>20</v>
      </c>
      <c r="K86" s="261"/>
    </row>
    <row r="87" spans="2:11" ht="15" customHeight="1">
      <c r="B87" s="270"/>
      <c r="C87" s="250" t="s">
        <v>372</v>
      </c>
      <c r="D87" s="250"/>
      <c r="E87" s="250"/>
      <c r="F87" s="269" t="s">
        <v>355</v>
      </c>
      <c r="G87" s="268"/>
      <c r="H87" s="250" t="s">
        <v>373</v>
      </c>
      <c r="I87" s="250" t="s">
        <v>351</v>
      </c>
      <c r="J87" s="250">
        <v>20</v>
      </c>
      <c r="K87" s="261"/>
    </row>
    <row r="88" spans="2:11" ht="15" customHeight="1">
      <c r="B88" s="270"/>
      <c r="C88" s="250" t="s">
        <v>374</v>
      </c>
      <c r="D88" s="250"/>
      <c r="E88" s="250"/>
      <c r="F88" s="269" t="s">
        <v>355</v>
      </c>
      <c r="G88" s="268"/>
      <c r="H88" s="250" t="s">
        <v>375</v>
      </c>
      <c r="I88" s="250" t="s">
        <v>351</v>
      </c>
      <c r="J88" s="250">
        <v>50</v>
      </c>
      <c r="K88" s="261"/>
    </row>
    <row r="89" spans="2:11" ht="15" customHeight="1">
      <c r="B89" s="270"/>
      <c r="C89" s="250" t="s">
        <v>376</v>
      </c>
      <c r="D89" s="250"/>
      <c r="E89" s="250"/>
      <c r="F89" s="269" t="s">
        <v>355</v>
      </c>
      <c r="G89" s="268"/>
      <c r="H89" s="250" t="s">
        <v>376</v>
      </c>
      <c r="I89" s="250" t="s">
        <v>351</v>
      </c>
      <c r="J89" s="250">
        <v>50</v>
      </c>
      <c r="K89" s="261"/>
    </row>
    <row r="90" spans="2:11" ht="15" customHeight="1">
      <c r="B90" s="270"/>
      <c r="C90" s="250" t="s">
        <v>118</v>
      </c>
      <c r="D90" s="250"/>
      <c r="E90" s="250"/>
      <c r="F90" s="269" t="s">
        <v>355</v>
      </c>
      <c r="G90" s="268"/>
      <c r="H90" s="250" t="s">
        <v>377</v>
      </c>
      <c r="I90" s="250" t="s">
        <v>351</v>
      </c>
      <c r="J90" s="250">
        <v>255</v>
      </c>
      <c r="K90" s="261"/>
    </row>
    <row r="91" spans="2:11" ht="15" customHeight="1">
      <c r="B91" s="270"/>
      <c r="C91" s="250" t="s">
        <v>378</v>
      </c>
      <c r="D91" s="250"/>
      <c r="E91" s="250"/>
      <c r="F91" s="269" t="s">
        <v>349</v>
      </c>
      <c r="G91" s="268"/>
      <c r="H91" s="250" t="s">
        <v>379</v>
      </c>
      <c r="I91" s="250" t="s">
        <v>380</v>
      </c>
      <c r="J91" s="250"/>
      <c r="K91" s="261"/>
    </row>
    <row r="92" spans="2:11" ht="15" customHeight="1">
      <c r="B92" s="270"/>
      <c r="C92" s="250" t="s">
        <v>381</v>
      </c>
      <c r="D92" s="250"/>
      <c r="E92" s="250"/>
      <c r="F92" s="269" t="s">
        <v>349</v>
      </c>
      <c r="G92" s="268"/>
      <c r="H92" s="250" t="s">
        <v>382</v>
      </c>
      <c r="I92" s="250" t="s">
        <v>383</v>
      </c>
      <c r="J92" s="250"/>
      <c r="K92" s="261"/>
    </row>
    <row r="93" spans="2:11" ht="15" customHeight="1">
      <c r="B93" s="270"/>
      <c r="C93" s="250" t="s">
        <v>384</v>
      </c>
      <c r="D93" s="250"/>
      <c r="E93" s="250"/>
      <c r="F93" s="269" t="s">
        <v>349</v>
      </c>
      <c r="G93" s="268"/>
      <c r="H93" s="250" t="s">
        <v>384</v>
      </c>
      <c r="I93" s="250" t="s">
        <v>383</v>
      </c>
      <c r="J93" s="250"/>
      <c r="K93" s="261"/>
    </row>
    <row r="94" spans="2:11" ht="15" customHeight="1">
      <c r="B94" s="270"/>
      <c r="C94" s="250" t="s">
        <v>42</v>
      </c>
      <c r="D94" s="250"/>
      <c r="E94" s="250"/>
      <c r="F94" s="269" t="s">
        <v>349</v>
      </c>
      <c r="G94" s="268"/>
      <c r="H94" s="250" t="s">
        <v>385</v>
      </c>
      <c r="I94" s="250" t="s">
        <v>383</v>
      </c>
      <c r="J94" s="250"/>
      <c r="K94" s="261"/>
    </row>
    <row r="95" spans="2:11" ht="15" customHeight="1">
      <c r="B95" s="270"/>
      <c r="C95" s="250" t="s">
        <v>52</v>
      </c>
      <c r="D95" s="250"/>
      <c r="E95" s="250"/>
      <c r="F95" s="269" t="s">
        <v>349</v>
      </c>
      <c r="G95" s="268"/>
      <c r="H95" s="250" t="s">
        <v>386</v>
      </c>
      <c r="I95" s="250" t="s">
        <v>383</v>
      </c>
      <c r="J95" s="250"/>
      <c r="K95" s="261"/>
    </row>
    <row r="96" spans="2:11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>
      <c r="B100" s="260"/>
      <c r="C100" s="365" t="s">
        <v>387</v>
      </c>
      <c r="D100" s="365"/>
      <c r="E100" s="365"/>
      <c r="F100" s="365"/>
      <c r="G100" s="365"/>
      <c r="H100" s="365"/>
      <c r="I100" s="365"/>
      <c r="J100" s="365"/>
      <c r="K100" s="261"/>
    </row>
    <row r="101" spans="2:11" ht="17.25" customHeight="1">
      <c r="B101" s="260"/>
      <c r="C101" s="262" t="s">
        <v>343</v>
      </c>
      <c r="D101" s="262"/>
      <c r="E101" s="262"/>
      <c r="F101" s="262" t="s">
        <v>344</v>
      </c>
      <c r="G101" s="263"/>
      <c r="H101" s="262" t="s">
        <v>113</v>
      </c>
      <c r="I101" s="262" t="s">
        <v>61</v>
      </c>
      <c r="J101" s="262" t="s">
        <v>345</v>
      </c>
      <c r="K101" s="261"/>
    </row>
    <row r="102" spans="2:11" ht="17.25" customHeight="1">
      <c r="B102" s="260"/>
      <c r="C102" s="264" t="s">
        <v>346</v>
      </c>
      <c r="D102" s="264"/>
      <c r="E102" s="264"/>
      <c r="F102" s="265" t="s">
        <v>347</v>
      </c>
      <c r="G102" s="266"/>
      <c r="H102" s="264"/>
      <c r="I102" s="264"/>
      <c r="J102" s="264" t="s">
        <v>348</v>
      </c>
      <c r="K102" s="261"/>
    </row>
    <row r="103" spans="2:11" ht="5.25" customHeight="1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>
      <c r="B104" s="260"/>
      <c r="C104" s="250" t="s">
        <v>57</v>
      </c>
      <c r="D104" s="267"/>
      <c r="E104" s="267"/>
      <c r="F104" s="269" t="s">
        <v>349</v>
      </c>
      <c r="G104" s="278"/>
      <c r="H104" s="250" t="s">
        <v>388</v>
      </c>
      <c r="I104" s="250" t="s">
        <v>351</v>
      </c>
      <c r="J104" s="250">
        <v>20</v>
      </c>
      <c r="K104" s="261"/>
    </row>
    <row r="105" spans="2:11" ht="15" customHeight="1">
      <c r="B105" s="260"/>
      <c r="C105" s="250" t="s">
        <v>352</v>
      </c>
      <c r="D105" s="250"/>
      <c r="E105" s="250"/>
      <c r="F105" s="269" t="s">
        <v>349</v>
      </c>
      <c r="G105" s="250"/>
      <c r="H105" s="250" t="s">
        <v>388</v>
      </c>
      <c r="I105" s="250" t="s">
        <v>351</v>
      </c>
      <c r="J105" s="250">
        <v>120</v>
      </c>
      <c r="K105" s="261"/>
    </row>
    <row r="106" spans="2:11" ht="15" customHeight="1">
      <c r="B106" s="270"/>
      <c r="C106" s="250" t="s">
        <v>354</v>
      </c>
      <c r="D106" s="250"/>
      <c r="E106" s="250"/>
      <c r="F106" s="269" t="s">
        <v>355</v>
      </c>
      <c r="G106" s="250"/>
      <c r="H106" s="250" t="s">
        <v>388</v>
      </c>
      <c r="I106" s="250" t="s">
        <v>351</v>
      </c>
      <c r="J106" s="250">
        <v>50</v>
      </c>
      <c r="K106" s="261"/>
    </row>
    <row r="107" spans="2:11" ht="15" customHeight="1">
      <c r="B107" s="270"/>
      <c r="C107" s="250" t="s">
        <v>357</v>
      </c>
      <c r="D107" s="250"/>
      <c r="E107" s="250"/>
      <c r="F107" s="269" t="s">
        <v>349</v>
      </c>
      <c r="G107" s="250"/>
      <c r="H107" s="250" t="s">
        <v>388</v>
      </c>
      <c r="I107" s="250" t="s">
        <v>359</v>
      </c>
      <c r="J107" s="250"/>
      <c r="K107" s="261"/>
    </row>
    <row r="108" spans="2:11" ht="15" customHeight="1">
      <c r="B108" s="270"/>
      <c r="C108" s="250" t="s">
        <v>368</v>
      </c>
      <c r="D108" s="250"/>
      <c r="E108" s="250"/>
      <c r="F108" s="269" t="s">
        <v>355</v>
      </c>
      <c r="G108" s="250"/>
      <c r="H108" s="250" t="s">
        <v>388</v>
      </c>
      <c r="I108" s="250" t="s">
        <v>351</v>
      </c>
      <c r="J108" s="250">
        <v>50</v>
      </c>
      <c r="K108" s="261"/>
    </row>
    <row r="109" spans="2:11" ht="15" customHeight="1">
      <c r="B109" s="270"/>
      <c r="C109" s="250" t="s">
        <v>376</v>
      </c>
      <c r="D109" s="250"/>
      <c r="E109" s="250"/>
      <c r="F109" s="269" t="s">
        <v>355</v>
      </c>
      <c r="G109" s="250"/>
      <c r="H109" s="250" t="s">
        <v>388</v>
      </c>
      <c r="I109" s="250" t="s">
        <v>351</v>
      </c>
      <c r="J109" s="250">
        <v>50</v>
      </c>
      <c r="K109" s="261"/>
    </row>
    <row r="110" spans="2:11" ht="15" customHeight="1">
      <c r="B110" s="270"/>
      <c r="C110" s="250" t="s">
        <v>374</v>
      </c>
      <c r="D110" s="250"/>
      <c r="E110" s="250"/>
      <c r="F110" s="269" t="s">
        <v>355</v>
      </c>
      <c r="G110" s="250"/>
      <c r="H110" s="250" t="s">
        <v>388</v>
      </c>
      <c r="I110" s="250" t="s">
        <v>351</v>
      </c>
      <c r="J110" s="250">
        <v>50</v>
      </c>
      <c r="K110" s="261"/>
    </row>
    <row r="111" spans="2:11" ht="15" customHeight="1">
      <c r="B111" s="270"/>
      <c r="C111" s="250" t="s">
        <v>57</v>
      </c>
      <c r="D111" s="250"/>
      <c r="E111" s="250"/>
      <c r="F111" s="269" t="s">
        <v>349</v>
      </c>
      <c r="G111" s="250"/>
      <c r="H111" s="250" t="s">
        <v>389</v>
      </c>
      <c r="I111" s="250" t="s">
        <v>351</v>
      </c>
      <c r="J111" s="250">
        <v>20</v>
      </c>
      <c r="K111" s="261"/>
    </row>
    <row r="112" spans="2:11" ht="15" customHeight="1">
      <c r="B112" s="270"/>
      <c r="C112" s="250" t="s">
        <v>390</v>
      </c>
      <c r="D112" s="250"/>
      <c r="E112" s="250"/>
      <c r="F112" s="269" t="s">
        <v>349</v>
      </c>
      <c r="G112" s="250"/>
      <c r="H112" s="250" t="s">
        <v>391</v>
      </c>
      <c r="I112" s="250" t="s">
        <v>351</v>
      </c>
      <c r="J112" s="250">
        <v>120</v>
      </c>
      <c r="K112" s="261"/>
    </row>
    <row r="113" spans="2:11" ht="15" customHeight="1">
      <c r="B113" s="270"/>
      <c r="C113" s="250" t="s">
        <v>42</v>
      </c>
      <c r="D113" s="250"/>
      <c r="E113" s="250"/>
      <c r="F113" s="269" t="s">
        <v>349</v>
      </c>
      <c r="G113" s="250"/>
      <c r="H113" s="250" t="s">
        <v>392</v>
      </c>
      <c r="I113" s="250" t="s">
        <v>383</v>
      </c>
      <c r="J113" s="250"/>
      <c r="K113" s="261"/>
    </row>
    <row r="114" spans="2:11" ht="15" customHeight="1">
      <c r="B114" s="270"/>
      <c r="C114" s="250" t="s">
        <v>52</v>
      </c>
      <c r="D114" s="250"/>
      <c r="E114" s="250"/>
      <c r="F114" s="269" t="s">
        <v>349</v>
      </c>
      <c r="G114" s="250"/>
      <c r="H114" s="250" t="s">
        <v>393</v>
      </c>
      <c r="I114" s="250" t="s">
        <v>383</v>
      </c>
      <c r="J114" s="250"/>
      <c r="K114" s="261"/>
    </row>
    <row r="115" spans="2:11" ht="15" customHeight="1">
      <c r="B115" s="270"/>
      <c r="C115" s="250" t="s">
        <v>61</v>
      </c>
      <c r="D115" s="250"/>
      <c r="E115" s="250"/>
      <c r="F115" s="269" t="s">
        <v>349</v>
      </c>
      <c r="G115" s="250"/>
      <c r="H115" s="250" t="s">
        <v>394</v>
      </c>
      <c r="I115" s="250" t="s">
        <v>395</v>
      </c>
      <c r="J115" s="250"/>
      <c r="K115" s="261"/>
    </row>
    <row r="116" spans="2:11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>
      <c r="B117" s="280"/>
      <c r="C117" s="246"/>
      <c r="D117" s="246"/>
      <c r="E117" s="246"/>
      <c r="F117" s="281"/>
      <c r="G117" s="246"/>
      <c r="H117" s="246"/>
      <c r="I117" s="246"/>
      <c r="J117" s="246"/>
      <c r="K117" s="280"/>
    </row>
    <row r="118" spans="2:11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>
      <c r="B120" s="285"/>
      <c r="C120" s="364" t="s">
        <v>396</v>
      </c>
      <c r="D120" s="364"/>
      <c r="E120" s="364"/>
      <c r="F120" s="364"/>
      <c r="G120" s="364"/>
      <c r="H120" s="364"/>
      <c r="I120" s="364"/>
      <c r="J120" s="364"/>
      <c r="K120" s="286"/>
    </row>
    <row r="121" spans="2:11" ht="17.25" customHeight="1">
      <c r="B121" s="287"/>
      <c r="C121" s="262" t="s">
        <v>343</v>
      </c>
      <c r="D121" s="262"/>
      <c r="E121" s="262"/>
      <c r="F121" s="262" t="s">
        <v>344</v>
      </c>
      <c r="G121" s="263"/>
      <c r="H121" s="262" t="s">
        <v>113</v>
      </c>
      <c r="I121" s="262" t="s">
        <v>61</v>
      </c>
      <c r="J121" s="262" t="s">
        <v>345</v>
      </c>
      <c r="K121" s="288"/>
    </row>
    <row r="122" spans="2:11" ht="17.25" customHeight="1">
      <c r="B122" s="287"/>
      <c r="C122" s="264" t="s">
        <v>346</v>
      </c>
      <c r="D122" s="264"/>
      <c r="E122" s="264"/>
      <c r="F122" s="265" t="s">
        <v>347</v>
      </c>
      <c r="G122" s="266"/>
      <c r="H122" s="264"/>
      <c r="I122" s="264"/>
      <c r="J122" s="264" t="s">
        <v>348</v>
      </c>
      <c r="K122" s="288"/>
    </row>
    <row r="123" spans="2:11" ht="5.25" customHeight="1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>
      <c r="B124" s="289"/>
      <c r="C124" s="250" t="s">
        <v>352</v>
      </c>
      <c r="D124" s="267"/>
      <c r="E124" s="267"/>
      <c r="F124" s="269" t="s">
        <v>349</v>
      </c>
      <c r="G124" s="250"/>
      <c r="H124" s="250" t="s">
        <v>388</v>
      </c>
      <c r="I124" s="250" t="s">
        <v>351</v>
      </c>
      <c r="J124" s="250">
        <v>120</v>
      </c>
      <c r="K124" s="291"/>
    </row>
    <row r="125" spans="2:11" ht="15" customHeight="1">
      <c r="B125" s="289"/>
      <c r="C125" s="250" t="s">
        <v>397</v>
      </c>
      <c r="D125" s="250"/>
      <c r="E125" s="250"/>
      <c r="F125" s="269" t="s">
        <v>349</v>
      </c>
      <c r="G125" s="250"/>
      <c r="H125" s="250" t="s">
        <v>398</v>
      </c>
      <c r="I125" s="250" t="s">
        <v>351</v>
      </c>
      <c r="J125" s="250" t="s">
        <v>399</v>
      </c>
      <c r="K125" s="291"/>
    </row>
    <row r="126" spans="2:11" ht="15" customHeight="1">
      <c r="B126" s="289"/>
      <c r="C126" s="250" t="s">
        <v>298</v>
      </c>
      <c r="D126" s="250"/>
      <c r="E126" s="250"/>
      <c r="F126" s="269" t="s">
        <v>349</v>
      </c>
      <c r="G126" s="250"/>
      <c r="H126" s="250" t="s">
        <v>400</v>
      </c>
      <c r="I126" s="250" t="s">
        <v>351</v>
      </c>
      <c r="J126" s="250" t="s">
        <v>399</v>
      </c>
      <c r="K126" s="291"/>
    </row>
    <row r="127" spans="2:11" ht="15" customHeight="1">
      <c r="B127" s="289"/>
      <c r="C127" s="250" t="s">
        <v>360</v>
      </c>
      <c r="D127" s="250"/>
      <c r="E127" s="250"/>
      <c r="F127" s="269" t="s">
        <v>355</v>
      </c>
      <c r="G127" s="250"/>
      <c r="H127" s="250" t="s">
        <v>361</v>
      </c>
      <c r="I127" s="250" t="s">
        <v>351</v>
      </c>
      <c r="J127" s="250">
        <v>15</v>
      </c>
      <c r="K127" s="291"/>
    </row>
    <row r="128" spans="2:11" ht="15" customHeight="1">
      <c r="B128" s="289"/>
      <c r="C128" s="271" t="s">
        <v>362</v>
      </c>
      <c r="D128" s="271"/>
      <c r="E128" s="271"/>
      <c r="F128" s="272" t="s">
        <v>355</v>
      </c>
      <c r="G128" s="271"/>
      <c r="H128" s="271" t="s">
        <v>363</v>
      </c>
      <c r="I128" s="271" t="s">
        <v>351</v>
      </c>
      <c r="J128" s="271">
        <v>15</v>
      </c>
      <c r="K128" s="291"/>
    </row>
    <row r="129" spans="2:11" ht="15" customHeight="1">
      <c r="B129" s="289"/>
      <c r="C129" s="271" t="s">
        <v>364</v>
      </c>
      <c r="D129" s="271"/>
      <c r="E129" s="271"/>
      <c r="F129" s="272" t="s">
        <v>355</v>
      </c>
      <c r="G129" s="271"/>
      <c r="H129" s="271" t="s">
        <v>365</v>
      </c>
      <c r="I129" s="271" t="s">
        <v>351</v>
      </c>
      <c r="J129" s="271">
        <v>20</v>
      </c>
      <c r="K129" s="291"/>
    </row>
    <row r="130" spans="2:11" ht="15" customHeight="1">
      <c r="B130" s="289"/>
      <c r="C130" s="271" t="s">
        <v>366</v>
      </c>
      <c r="D130" s="271"/>
      <c r="E130" s="271"/>
      <c r="F130" s="272" t="s">
        <v>355</v>
      </c>
      <c r="G130" s="271"/>
      <c r="H130" s="271" t="s">
        <v>367</v>
      </c>
      <c r="I130" s="271" t="s">
        <v>351</v>
      </c>
      <c r="J130" s="271">
        <v>20</v>
      </c>
      <c r="K130" s="291"/>
    </row>
    <row r="131" spans="2:11" ht="15" customHeight="1">
      <c r="B131" s="289"/>
      <c r="C131" s="250" t="s">
        <v>354</v>
      </c>
      <c r="D131" s="250"/>
      <c r="E131" s="250"/>
      <c r="F131" s="269" t="s">
        <v>355</v>
      </c>
      <c r="G131" s="250"/>
      <c r="H131" s="250" t="s">
        <v>388</v>
      </c>
      <c r="I131" s="250" t="s">
        <v>351</v>
      </c>
      <c r="J131" s="250">
        <v>50</v>
      </c>
      <c r="K131" s="291"/>
    </row>
    <row r="132" spans="2:11" ht="15" customHeight="1">
      <c r="B132" s="289"/>
      <c r="C132" s="250" t="s">
        <v>368</v>
      </c>
      <c r="D132" s="250"/>
      <c r="E132" s="250"/>
      <c r="F132" s="269" t="s">
        <v>355</v>
      </c>
      <c r="G132" s="250"/>
      <c r="H132" s="250" t="s">
        <v>388</v>
      </c>
      <c r="I132" s="250" t="s">
        <v>351</v>
      </c>
      <c r="J132" s="250">
        <v>50</v>
      </c>
      <c r="K132" s="291"/>
    </row>
    <row r="133" spans="2:11" ht="15" customHeight="1">
      <c r="B133" s="289"/>
      <c r="C133" s="250" t="s">
        <v>374</v>
      </c>
      <c r="D133" s="250"/>
      <c r="E133" s="250"/>
      <c r="F133" s="269" t="s">
        <v>355</v>
      </c>
      <c r="G133" s="250"/>
      <c r="H133" s="250" t="s">
        <v>388</v>
      </c>
      <c r="I133" s="250" t="s">
        <v>351</v>
      </c>
      <c r="J133" s="250">
        <v>50</v>
      </c>
      <c r="K133" s="291"/>
    </row>
    <row r="134" spans="2:11" ht="15" customHeight="1">
      <c r="B134" s="289"/>
      <c r="C134" s="250" t="s">
        <v>376</v>
      </c>
      <c r="D134" s="250"/>
      <c r="E134" s="250"/>
      <c r="F134" s="269" t="s">
        <v>355</v>
      </c>
      <c r="G134" s="250"/>
      <c r="H134" s="250" t="s">
        <v>388</v>
      </c>
      <c r="I134" s="250" t="s">
        <v>351</v>
      </c>
      <c r="J134" s="250">
        <v>50</v>
      </c>
      <c r="K134" s="291"/>
    </row>
    <row r="135" spans="2:11" ht="15" customHeight="1">
      <c r="B135" s="289"/>
      <c r="C135" s="250" t="s">
        <v>118</v>
      </c>
      <c r="D135" s="250"/>
      <c r="E135" s="250"/>
      <c r="F135" s="269" t="s">
        <v>355</v>
      </c>
      <c r="G135" s="250"/>
      <c r="H135" s="250" t="s">
        <v>401</v>
      </c>
      <c r="I135" s="250" t="s">
        <v>351</v>
      </c>
      <c r="J135" s="250">
        <v>255</v>
      </c>
      <c r="K135" s="291"/>
    </row>
    <row r="136" spans="2:11" ht="15" customHeight="1">
      <c r="B136" s="289"/>
      <c r="C136" s="250" t="s">
        <v>378</v>
      </c>
      <c r="D136" s="250"/>
      <c r="E136" s="250"/>
      <c r="F136" s="269" t="s">
        <v>349</v>
      </c>
      <c r="G136" s="250"/>
      <c r="H136" s="250" t="s">
        <v>402</v>
      </c>
      <c r="I136" s="250" t="s">
        <v>380</v>
      </c>
      <c r="J136" s="250"/>
      <c r="K136" s="291"/>
    </row>
    <row r="137" spans="2:11" ht="15" customHeight="1">
      <c r="B137" s="289"/>
      <c r="C137" s="250" t="s">
        <v>381</v>
      </c>
      <c r="D137" s="250"/>
      <c r="E137" s="250"/>
      <c r="F137" s="269" t="s">
        <v>349</v>
      </c>
      <c r="G137" s="250"/>
      <c r="H137" s="250" t="s">
        <v>403</v>
      </c>
      <c r="I137" s="250" t="s">
        <v>383</v>
      </c>
      <c r="J137" s="250"/>
      <c r="K137" s="291"/>
    </row>
    <row r="138" spans="2:11" ht="15" customHeight="1">
      <c r="B138" s="289"/>
      <c r="C138" s="250" t="s">
        <v>384</v>
      </c>
      <c r="D138" s="250"/>
      <c r="E138" s="250"/>
      <c r="F138" s="269" t="s">
        <v>349</v>
      </c>
      <c r="G138" s="250"/>
      <c r="H138" s="250" t="s">
        <v>384</v>
      </c>
      <c r="I138" s="250" t="s">
        <v>383</v>
      </c>
      <c r="J138" s="250"/>
      <c r="K138" s="291"/>
    </row>
    <row r="139" spans="2:11" ht="15" customHeight="1">
      <c r="B139" s="289"/>
      <c r="C139" s="250" t="s">
        <v>42</v>
      </c>
      <c r="D139" s="250"/>
      <c r="E139" s="250"/>
      <c r="F139" s="269" t="s">
        <v>349</v>
      </c>
      <c r="G139" s="250"/>
      <c r="H139" s="250" t="s">
        <v>404</v>
      </c>
      <c r="I139" s="250" t="s">
        <v>383</v>
      </c>
      <c r="J139" s="250"/>
      <c r="K139" s="291"/>
    </row>
    <row r="140" spans="2:11" ht="15" customHeight="1">
      <c r="B140" s="289"/>
      <c r="C140" s="250" t="s">
        <v>405</v>
      </c>
      <c r="D140" s="250"/>
      <c r="E140" s="250"/>
      <c r="F140" s="269" t="s">
        <v>349</v>
      </c>
      <c r="G140" s="250"/>
      <c r="H140" s="250" t="s">
        <v>406</v>
      </c>
      <c r="I140" s="250" t="s">
        <v>383</v>
      </c>
      <c r="J140" s="250"/>
      <c r="K140" s="291"/>
    </row>
    <row r="141" spans="2:1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>
      <c r="B142" s="246"/>
      <c r="C142" s="246"/>
      <c r="D142" s="246"/>
      <c r="E142" s="246"/>
      <c r="F142" s="281"/>
      <c r="G142" s="246"/>
      <c r="H142" s="246"/>
      <c r="I142" s="246"/>
      <c r="J142" s="246"/>
      <c r="K142" s="246"/>
    </row>
    <row r="143" spans="2:11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>
      <c r="B145" s="260"/>
      <c r="C145" s="365" t="s">
        <v>407</v>
      </c>
      <c r="D145" s="365"/>
      <c r="E145" s="365"/>
      <c r="F145" s="365"/>
      <c r="G145" s="365"/>
      <c r="H145" s="365"/>
      <c r="I145" s="365"/>
      <c r="J145" s="365"/>
      <c r="K145" s="261"/>
    </row>
    <row r="146" spans="2:11" ht="17.25" customHeight="1">
      <c r="B146" s="260"/>
      <c r="C146" s="262" t="s">
        <v>343</v>
      </c>
      <c r="D146" s="262"/>
      <c r="E146" s="262"/>
      <c r="F146" s="262" t="s">
        <v>344</v>
      </c>
      <c r="G146" s="263"/>
      <c r="H146" s="262" t="s">
        <v>113</v>
      </c>
      <c r="I146" s="262" t="s">
        <v>61</v>
      </c>
      <c r="J146" s="262" t="s">
        <v>345</v>
      </c>
      <c r="K146" s="261"/>
    </row>
    <row r="147" spans="2:11" ht="17.25" customHeight="1">
      <c r="B147" s="260"/>
      <c r="C147" s="264" t="s">
        <v>346</v>
      </c>
      <c r="D147" s="264"/>
      <c r="E147" s="264"/>
      <c r="F147" s="265" t="s">
        <v>347</v>
      </c>
      <c r="G147" s="266"/>
      <c r="H147" s="264"/>
      <c r="I147" s="264"/>
      <c r="J147" s="264" t="s">
        <v>348</v>
      </c>
      <c r="K147" s="261"/>
    </row>
    <row r="148" spans="2:11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>
      <c r="B149" s="270"/>
      <c r="C149" s="295" t="s">
        <v>352</v>
      </c>
      <c r="D149" s="250"/>
      <c r="E149" s="250"/>
      <c r="F149" s="296" t="s">
        <v>349</v>
      </c>
      <c r="G149" s="250"/>
      <c r="H149" s="295" t="s">
        <v>388</v>
      </c>
      <c r="I149" s="295" t="s">
        <v>351</v>
      </c>
      <c r="J149" s="295">
        <v>120</v>
      </c>
      <c r="K149" s="291"/>
    </row>
    <row r="150" spans="2:11" ht="15" customHeight="1">
      <c r="B150" s="270"/>
      <c r="C150" s="295" t="s">
        <v>397</v>
      </c>
      <c r="D150" s="250"/>
      <c r="E150" s="250"/>
      <c r="F150" s="296" t="s">
        <v>349</v>
      </c>
      <c r="G150" s="250"/>
      <c r="H150" s="295" t="s">
        <v>408</v>
      </c>
      <c r="I150" s="295" t="s">
        <v>351</v>
      </c>
      <c r="J150" s="295" t="s">
        <v>399</v>
      </c>
      <c r="K150" s="291"/>
    </row>
    <row r="151" spans="2:11" ht="15" customHeight="1">
      <c r="B151" s="270"/>
      <c r="C151" s="295" t="s">
        <v>298</v>
      </c>
      <c r="D151" s="250"/>
      <c r="E151" s="250"/>
      <c r="F151" s="296" t="s">
        <v>349</v>
      </c>
      <c r="G151" s="250"/>
      <c r="H151" s="295" t="s">
        <v>409</v>
      </c>
      <c r="I151" s="295" t="s">
        <v>351</v>
      </c>
      <c r="J151" s="295" t="s">
        <v>399</v>
      </c>
      <c r="K151" s="291"/>
    </row>
    <row r="152" spans="2:11" ht="15" customHeight="1">
      <c r="B152" s="270"/>
      <c r="C152" s="295" t="s">
        <v>354</v>
      </c>
      <c r="D152" s="250"/>
      <c r="E152" s="250"/>
      <c r="F152" s="296" t="s">
        <v>355</v>
      </c>
      <c r="G152" s="250"/>
      <c r="H152" s="295" t="s">
        <v>388</v>
      </c>
      <c r="I152" s="295" t="s">
        <v>351</v>
      </c>
      <c r="J152" s="295">
        <v>50</v>
      </c>
      <c r="K152" s="291"/>
    </row>
    <row r="153" spans="2:11" ht="15" customHeight="1">
      <c r="B153" s="270"/>
      <c r="C153" s="295" t="s">
        <v>357</v>
      </c>
      <c r="D153" s="250"/>
      <c r="E153" s="250"/>
      <c r="F153" s="296" t="s">
        <v>349</v>
      </c>
      <c r="G153" s="250"/>
      <c r="H153" s="295" t="s">
        <v>388</v>
      </c>
      <c r="I153" s="295" t="s">
        <v>359</v>
      </c>
      <c r="J153" s="295"/>
      <c r="K153" s="291"/>
    </row>
    <row r="154" spans="2:11" ht="15" customHeight="1">
      <c r="B154" s="270"/>
      <c r="C154" s="295" t="s">
        <v>368</v>
      </c>
      <c r="D154" s="250"/>
      <c r="E154" s="250"/>
      <c r="F154" s="296" t="s">
        <v>355</v>
      </c>
      <c r="G154" s="250"/>
      <c r="H154" s="295" t="s">
        <v>388</v>
      </c>
      <c r="I154" s="295" t="s">
        <v>351</v>
      </c>
      <c r="J154" s="295">
        <v>50</v>
      </c>
      <c r="K154" s="291"/>
    </row>
    <row r="155" spans="2:11" ht="15" customHeight="1">
      <c r="B155" s="270"/>
      <c r="C155" s="295" t="s">
        <v>376</v>
      </c>
      <c r="D155" s="250"/>
      <c r="E155" s="250"/>
      <c r="F155" s="296" t="s">
        <v>355</v>
      </c>
      <c r="G155" s="250"/>
      <c r="H155" s="295" t="s">
        <v>388</v>
      </c>
      <c r="I155" s="295" t="s">
        <v>351</v>
      </c>
      <c r="J155" s="295">
        <v>50</v>
      </c>
      <c r="K155" s="291"/>
    </row>
    <row r="156" spans="2:11" ht="15" customHeight="1">
      <c r="B156" s="270"/>
      <c r="C156" s="295" t="s">
        <v>374</v>
      </c>
      <c r="D156" s="250"/>
      <c r="E156" s="250"/>
      <c r="F156" s="296" t="s">
        <v>355</v>
      </c>
      <c r="G156" s="250"/>
      <c r="H156" s="295" t="s">
        <v>388</v>
      </c>
      <c r="I156" s="295" t="s">
        <v>351</v>
      </c>
      <c r="J156" s="295">
        <v>50</v>
      </c>
      <c r="K156" s="291"/>
    </row>
    <row r="157" spans="2:11" ht="15" customHeight="1">
      <c r="B157" s="270"/>
      <c r="C157" s="295" t="s">
        <v>98</v>
      </c>
      <c r="D157" s="250"/>
      <c r="E157" s="250"/>
      <c r="F157" s="296" t="s">
        <v>349</v>
      </c>
      <c r="G157" s="250"/>
      <c r="H157" s="295" t="s">
        <v>410</v>
      </c>
      <c r="I157" s="295" t="s">
        <v>351</v>
      </c>
      <c r="J157" s="295" t="s">
        <v>411</v>
      </c>
      <c r="K157" s="291"/>
    </row>
    <row r="158" spans="2:11" ht="15" customHeight="1">
      <c r="B158" s="270"/>
      <c r="C158" s="295" t="s">
        <v>412</v>
      </c>
      <c r="D158" s="250"/>
      <c r="E158" s="250"/>
      <c r="F158" s="296" t="s">
        <v>349</v>
      </c>
      <c r="G158" s="250"/>
      <c r="H158" s="295" t="s">
        <v>413</v>
      </c>
      <c r="I158" s="295" t="s">
        <v>383</v>
      </c>
      <c r="J158" s="295"/>
      <c r="K158" s="291"/>
    </row>
    <row r="159" spans="2:11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>
      <c r="B160" s="246"/>
      <c r="C160" s="250"/>
      <c r="D160" s="250"/>
      <c r="E160" s="250"/>
      <c r="F160" s="269"/>
      <c r="G160" s="250"/>
      <c r="H160" s="250"/>
      <c r="I160" s="250"/>
      <c r="J160" s="250"/>
      <c r="K160" s="246"/>
    </row>
    <row r="161" spans="2:11" ht="18.75" customHeight="1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>
      <c r="B162" s="238"/>
      <c r="C162" s="239"/>
      <c r="D162" s="239"/>
      <c r="E162" s="239"/>
      <c r="F162" s="239"/>
      <c r="G162" s="239"/>
      <c r="H162" s="239"/>
      <c r="I162" s="239"/>
      <c r="J162" s="239"/>
      <c r="K162" s="240"/>
    </row>
    <row r="163" spans="2:11" ht="45" customHeight="1">
      <c r="B163" s="241"/>
      <c r="C163" s="364" t="s">
        <v>414</v>
      </c>
      <c r="D163" s="364"/>
      <c r="E163" s="364"/>
      <c r="F163" s="364"/>
      <c r="G163" s="364"/>
      <c r="H163" s="364"/>
      <c r="I163" s="364"/>
      <c r="J163" s="364"/>
      <c r="K163" s="242"/>
    </row>
    <row r="164" spans="2:11" ht="17.25" customHeight="1">
      <c r="B164" s="241"/>
      <c r="C164" s="262" t="s">
        <v>343</v>
      </c>
      <c r="D164" s="262"/>
      <c r="E164" s="262"/>
      <c r="F164" s="262" t="s">
        <v>344</v>
      </c>
      <c r="G164" s="299"/>
      <c r="H164" s="300" t="s">
        <v>113</v>
      </c>
      <c r="I164" s="300" t="s">
        <v>61</v>
      </c>
      <c r="J164" s="262" t="s">
        <v>345</v>
      </c>
      <c r="K164" s="242"/>
    </row>
    <row r="165" spans="2:11" ht="17.25" customHeight="1">
      <c r="B165" s="243"/>
      <c r="C165" s="264" t="s">
        <v>346</v>
      </c>
      <c r="D165" s="264"/>
      <c r="E165" s="264"/>
      <c r="F165" s="265" t="s">
        <v>347</v>
      </c>
      <c r="G165" s="301"/>
      <c r="H165" s="302"/>
      <c r="I165" s="302"/>
      <c r="J165" s="264" t="s">
        <v>348</v>
      </c>
      <c r="K165" s="244"/>
    </row>
    <row r="166" spans="2:11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>
      <c r="B167" s="270"/>
      <c r="C167" s="250" t="s">
        <v>352</v>
      </c>
      <c r="D167" s="250"/>
      <c r="E167" s="250"/>
      <c r="F167" s="269" t="s">
        <v>349</v>
      </c>
      <c r="G167" s="250"/>
      <c r="H167" s="250" t="s">
        <v>388</v>
      </c>
      <c r="I167" s="250" t="s">
        <v>351</v>
      </c>
      <c r="J167" s="250">
        <v>120</v>
      </c>
      <c r="K167" s="291"/>
    </row>
    <row r="168" spans="2:11" ht="15" customHeight="1">
      <c r="B168" s="270"/>
      <c r="C168" s="250" t="s">
        <v>397</v>
      </c>
      <c r="D168" s="250"/>
      <c r="E168" s="250"/>
      <c r="F168" s="269" t="s">
        <v>349</v>
      </c>
      <c r="G168" s="250"/>
      <c r="H168" s="250" t="s">
        <v>398</v>
      </c>
      <c r="I168" s="250" t="s">
        <v>351</v>
      </c>
      <c r="J168" s="250" t="s">
        <v>399</v>
      </c>
      <c r="K168" s="291"/>
    </row>
    <row r="169" spans="2:11" ht="15" customHeight="1">
      <c r="B169" s="270"/>
      <c r="C169" s="250" t="s">
        <v>298</v>
      </c>
      <c r="D169" s="250"/>
      <c r="E169" s="250"/>
      <c r="F169" s="269" t="s">
        <v>349</v>
      </c>
      <c r="G169" s="250"/>
      <c r="H169" s="250" t="s">
        <v>415</v>
      </c>
      <c r="I169" s="250" t="s">
        <v>351</v>
      </c>
      <c r="J169" s="250" t="s">
        <v>399</v>
      </c>
      <c r="K169" s="291"/>
    </row>
    <row r="170" spans="2:11" ht="15" customHeight="1">
      <c r="B170" s="270"/>
      <c r="C170" s="250" t="s">
        <v>354</v>
      </c>
      <c r="D170" s="250"/>
      <c r="E170" s="250"/>
      <c r="F170" s="269" t="s">
        <v>355</v>
      </c>
      <c r="G170" s="250"/>
      <c r="H170" s="250" t="s">
        <v>415</v>
      </c>
      <c r="I170" s="250" t="s">
        <v>351</v>
      </c>
      <c r="J170" s="250">
        <v>50</v>
      </c>
      <c r="K170" s="291"/>
    </row>
    <row r="171" spans="2:11" ht="15" customHeight="1">
      <c r="B171" s="270"/>
      <c r="C171" s="250" t="s">
        <v>357</v>
      </c>
      <c r="D171" s="250"/>
      <c r="E171" s="250"/>
      <c r="F171" s="269" t="s">
        <v>349</v>
      </c>
      <c r="G171" s="250"/>
      <c r="H171" s="250" t="s">
        <v>415</v>
      </c>
      <c r="I171" s="250" t="s">
        <v>359</v>
      </c>
      <c r="J171" s="250"/>
      <c r="K171" s="291"/>
    </row>
    <row r="172" spans="2:11" ht="15" customHeight="1">
      <c r="B172" s="270"/>
      <c r="C172" s="250" t="s">
        <v>368</v>
      </c>
      <c r="D172" s="250"/>
      <c r="E172" s="250"/>
      <c r="F172" s="269" t="s">
        <v>355</v>
      </c>
      <c r="G172" s="250"/>
      <c r="H172" s="250" t="s">
        <v>415</v>
      </c>
      <c r="I172" s="250" t="s">
        <v>351</v>
      </c>
      <c r="J172" s="250">
        <v>50</v>
      </c>
      <c r="K172" s="291"/>
    </row>
    <row r="173" spans="2:11" ht="15" customHeight="1">
      <c r="B173" s="270"/>
      <c r="C173" s="250" t="s">
        <v>376</v>
      </c>
      <c r="D173" s="250"/>
      <c r="E173" s="250"/>
      <c r="F173" s="269" t="s">
        <v>355</v>
      </c>
      <c r="G173" s="250"/>
      <c r="H173" s="250" t="s">
        <v>415</v>
      </c>
      <c r="I173" s="250" t="s">
        <v>351</v>
      </c>
      <c r="J173" s="250">
        <v>50</v>
      </c>
      <c r="K173" s="291"/>
    </row>
    <row r="174" spans="2:11" ht="15" customHeight="1">
      <c r="B174" s="270"/>
      <c r="C174" s="250" t="s">
        <v>374</v>
      </c>
      <c r="D174" s="250"/>
      <c r="E174" s="250"/>
      <c r="F174" s="269" t="s">
        <v>355</v>
      </c>
      <c r="G174" s="250"/>
      <c r="H174" s="250" t="s">
        <v>415</v>
      </c>
      <c r="I174" s="250" t="s">
        <v>351</v>
      </c>
      <c r="J174" s="250">
        <v>50</v>
      </c>
      <c r="K174" s="291"/>
    </row>
    <row r="175" spans="2:11" ht="15" customHeight="1">
      <c r="B175" s="270"/>
      <c r="C175" s="250" t="s">
        <v>112</v>
      </c>
      <c r="D175" s="250"/>
      <c r="E175" s="250"/>
      <c r="F175" s="269" t="s">
        <v>349</v>
      </c>
      <c r="G175" s="250"/>
      <c r="H175" s="250" t="s">
        <v>416</v>
      </c>
      <c r="I175" s="250" t="s">
        <v>417</v>
      </c>
      <c r="J175" s="250"/>
      <c r="K175" s="291"/>
    </row>
    <row r="176" spans="2:11" ht="15" customHeight="1">
      <c r="B176" s="270"/>
      <c r="C176" s="250" t="s">
        <v>61</v>
      </c>
      <c r="D176" s="250"/>
      <c r="E176" s="250"/>
      <c r="F176" s="269" t="s">
        <v>349</v>
      </c>
      <c r="G176" s="250"/>
      <c r="H176" s="250" t="s">
        <v>418</v>
      </c>
      <c r="I176" s="250" t="s">
        <v>419</v>
      </c>
      <c r="J176" s="250">
        <v>1</v>
      </c>
      <c r="K176" s="291"/>
    </row>
    <row r="177" spans="2:11" ht="15" customHeight="1">
      <c r="B177" s="270"/>
      <c r="C177" s="250" t="s">
        <v>57</v>
      </c>
      <c r="D177" s="250"/>
      <c r="E177" s="250"/>
      <c r="F177" s="269" t="s">
        <v>349</v>
      </c>
      <c r="G177" s="250"/>
      <c r="H177" s="250" t="s">
        <v>420</v>
      </c>
      <c r="I177" s="250" t="s">
        <v>351</v>
      </c>
      <c r="J177" s="250">
        <v>20</v>
      </c>
      <c r="K177" s="291"/>
    </row>
    <row r="178" spans="2:11" ht="15" customHeight="1">
      <c r="B178" s="270"/>
      <c r="C178" s="250" t="s">
        <v>113</v>
      </c>
      <c r="D178" s="250"/>
      <c r="E178" s="250"/>
      <c r="F178" s="269" t="s">
        <v>349</v>
      </c>
      <c r="G178" s="250"/>
      <c r="H178" s="250" t="s">
        <v>421</v>
      </c>
      <c r="I178" s="250" t="s">
        <v>351</v>
      </c>
      <c r="J178" s="250">
        <v>255</v>
      </c>
      <c r="K178" s="291"/>
    </row>
    <row r="179" spans="2:11" ht="15" customHeight="1">
      <c r="B179" s="270"/>
      <c r="C179" s="250" t="s">
        <v>114</v>
      </c>
      <c r="D179" s="250"/>
      <c r="E179" s="250"/>
      <c r="F179" s="269" t="s">
        <v>349</v>
      </c>
      <c r="G179" s="250"/>
      <c r="H179" s="250" t="s">
        <v>314</v>
      </c>
      <c r="I179" s="250" t="s">
        <v>351</v>
      </c>
      <c r="J179" s="250">
        <v>10</v>
      </c>
      <c r="K179" s="291"/>
    </row>
    <row r="180" spans="2:11" ht="15" customHeight="1">
      <c r="B180" s="270"/>
      <c r="C180" s="250" t="s">
        <v>115</v>
      </c>
      <c r="D180" s="250"/>
      <c r="E180" s="250"/>
      <c r="F180" s="269" t="s">
        <v>349</v>
      </c>
      <c r="G180" s="250"/>
      <c r="H180" s="250" t="s">
        <v>422</v>
      </c>
      <c r="I180" s="250" t="s">
        <v>383</v>
      </c>
      <c r="J180" s="250"/>
      <c r="K180" s="291"/>
    </row>
    <row r="181" spans="2:11" ht="15" customHeight="1">
      <c r="B181" s="270"/>
      <c r="C181" s="250" t="s">
        <v>423</v>
      </c>
      <c r="D181" s="250"/>
      <c r="E181" s="250"/>
      <c r="F181" s="269" t="s">
        <v>349</v>
      </c>
      <c r="G181" s="250"/>
      <c r="H181" s="250" t="s">
        <v>424</v>
      </c>
      <c r="I181" s="250" t="s">
        <v>383</v>
      </c>
      <c r="J181" s="250"/>
      <c r="K181" s="291"/>
    </row>
    <row r="182" spans="2:11" ht="15" customHeight="1">
      <c r="B182" s="270"/>
      <c r="C182" s="250" t="s">
        <v>412</v>
      </c>
      <c r="D182" s="250"/>
      <c r="E182" s="250"/>
      <c r="F182" s="269" t="s">
        <v>349</v>
      </c>
      <c r="G182" s="250"/>
      <c r="H182" s="250" t="s">
        <v>425</v>
      </c>
      <c r="I182" s="250" t="s">
        <v>383</v>
      </c>
      <c r="J182" s="250"/>
      <c r="K182" s="291"/>
    </row>
    <row r="183" spans="2:11" ht="15" customHeight="1">
      <c r="B183" s="270"/>
      <c r="C183" s="250" t="s">
        <v>117</v>
      </c>
      <c r="D183" s="250"/>
      <c r="E183" s="250"/>
      <c r="F183" s="269" t="s">
        <v>355</v>
      </c>
      <c r="G183" s="250"/>
      <c r="H183" s="250" t="s">
        <v>426</v>
      </c>
      <c r="I183" s="250" t="s">
        <v>351</v>
      </c>
      <c r="J183" s="250">
        <v>50</v>
      </c>
      <c r="K183" s="291"/>
    </row>
    <row r="184" spans="2:11" ht="15" customHeight="1">
      <c r="B184" s="270"/>
      <c r="C184" s="250" t="s">
        <v>427</v>
      </c>
      <c r="D184" s="250"/>
      <c r="E184" s="250"/>
      <c r="F184" s="269" t="s">
        <v>355</v>
      </c>
      <c r="G184" s="250"/>
      <c r="H184" s="250" t="s">
        <v>428</v>
      </c>
      <c r="I184" s="250" t="s">
        <v>429</v>
      </c>
      <c r="J184" s="250"/>
      <c r="K184" s="291"/>
    </row>
    <row r="185" spans="2:11" ht="15" customHeight="1">
      <c r="B185" s="270"/>
      <c r="C185" s="250" t="s">
        <v>430</v>
      </c>
      <c r="D185" s="250"/>
      <c r="E185" s="250"/>
      <c r="F185" s="269" t="s">
        <v>355</v>
      </c>
      <c r="G185" s="250"/>
      <c r="H185" s="250" t="s">
        <v>431</v>
      </c>
      <c r="I185" s="250" t="s">
        <v>429</v>
      </c>
      <c r="J185" s="250"/>
      <c r="K185" s="291"/>
    </row>
    <row r="186" spans="2:11" ht="15" customHeight="1">
      <c r="B186" s="270"/>
      <c r="C186" s="250" t="s">
        <v>432</v>
      </c>
      <c r="D186" s="250"/>
      <c r="E186" s="250"/>
      <c r="F186" s="269" t="s">
        <v>355</v>
      </c>
      <c r="G186" s="250"/>
      <c r="H186" s="250" t="s">
        <v>433</v>
      </c>
      <c r="I186" s="250" t="s">
        <v>429</v>
      </c>
      <c r="J186" s="250"/>
      <c r="K186" s="291"/>
    </row>
    <row r="187" spans="2:11" ht="15" customHeight="1">
      <c r="B187" s="270"/>
      <c r="C187" s="303" t="s">
        <v>434</v>
      </c>
      <c r="D187" s="250"/>
      <c r="E187" s="250"/>
      <c r="F187" s="269" t="s">
        <v>355</v>
      </c>
      <c r="G187" s="250"/>
      <c r="H187" s="250" t="s">
        <v>435</v>
      </c>
      <c r="I187" s="250" t="s">
        <v>436</v>
      </c>
      <c r="J187" s="304" t="s">
        <v>437</v>
      </c>
      <c r="K187" s="291"/>
    </row>
    <row r="188" spans="2:11" ht="15" customHeight="1">
      <c r="B188" s="270"/>
      <c r="C188" s="255" t="s">
        <v>46</v>
      </c>
      <c r="D188" s="250"/>
      <c r="E188" s="250"/>
      <c r="F188" s="269" t="s">
        <v>349</v>
      </c>
      <c r="G188" s="250"/>
      <c r="H188" s="246" t="s">
        <v>438</v>
      </c>
      <c r="I188" s="250" t="s">
        <v>439</v>
      </c>
      <c r="J188" s="250"/>
      <c r="K188" s="291"/>
    </row>
    <row r="189" spans="2:11" ht="15" customHeight="1">
      <c r="B189" s="270"/>
      <c r="C189" s="255" t="s">
        <v>440</v>
      </c>
      <c r="D189" s="250"/>
      <c r="E189" s="250"/>
      <c r="F189" s="269" t="s">
        <v>349</v>
      </c>
      <c r="G189" s="250"/>
      <c r="H189" s="250" t="s">
        <v>441</v>
      </c>
      <c r="I189" s="250" t="s">
        <v>383</v>
      </c>
      <c r="J189" s="250"/>
      <c r="K189" s="291"/>
    </row>
    <row r="190" spans="2:11" ht="15" customHeight="1">
      <c r="B190" s="270"/>
      <c r="C190" s="255" t="s">
        <v>442</v>
      </c>
      <c r="D190" s="250"/>
      <c r="E190" s="250"/>
      <c r="F190" s="269" t="s">
        <v>349</v>
      </c>
      <c r="G190" s="250"/>
      <c r="H190" s="250" t="s">
        <v>443</v>
      </c>
      <c r="I190" s="250" t="s">
        <v>383</v>
      </c>
      <c r="J190" s="250"/>
      <c r="K190" s="291"/>
    </row>
    <row r="191" spans="2:11" ht="15" customHeight="1">
      <c r="B191" s="270"/>
      <c r="C191" s="255" t="s">
        <v>444</v>
      </c>
      <c r="D191" s="250"/>
      <c r="E191" s="250"/>
      <c r="F191" s="269" t="s">
        <v>355</v>
      </c>
      <c r="G191" s="250"/>
      <c r="H191" s="250" t="s">
        <v>445</v>
      </c>
      <c r="I191" s="250" t="s">
        <v>383</v>
      </c>
      <c r="J191" s="250"/>
      <c r="K191" s="291"/>
    </row>
    <row r="192" spans="2:11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>
      <c r="B193" s="246"/>
      <c r="C193" s="250"/>
      <c r="D193" s="250"/>
      <c r="E193" s="250"/>
      <c r="F193" s="269"/>
      <c r="G193" s="250"/>
      <c r="H193" s="250"/>
      <c r="I193" s="250"/>
      <c r="J193" s="250"/>
      <c r="K193" s="246"/>
    </row>
    <row r="194" spans="2:11" ht="18.75" customHeight="1">
      <c r="B194" s="246"/>
      <c r="C194" s="250"/>
      <c r="D194" s="250"/>
      <c r="E194" s="250"/>
      <c r="F194" s="269"/>
      <c r="G194" s="250"/>
      <c r="H194" s="250"/>
      <c r="I194" s="250"/>
      <c r="J194" s="250"/>
      <c r="K194" s="246"/>
    </row>
    <row r="195" spans="2:11" ht="18.75" customHeight="1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>
      <c r="B196" s="238"/>
      <c r="C196" s="239"/>
      <c r="D196" s="239"/>
      <c r="E196" s="239"/>
      <c r="F196" s="239"/>
      <c r="G196" s="239"/>
      <c r="H196" s="239"/>
      <c r="I196" s="239"/>
      <c r="J196" s="239"/>
      <c r="K196" s="240"/>
    </row>
    <row r="197" spans="2:11" ht="21">
      <c r="B197" s="241"/>
      <c r="C197" s="364" t="s">
        <v>446</v>
      </c>
      <c r="D197" s="364"/>
      <c r="E197" s="364"/>
      <c r="F197" s="364"/>
      <c r="G197" s="364"/>
      <c r="H197" s="364"/>
      <c r="I197" s="364"/>
      <c r="J197" s="364"/>
      <c r="K197" s="242"/>
    </row>
    <row r="198" spans="2:11" ht="25.5" customHeight="1">
      <c r="B198" s="241"/>
      <c r="C198" s="306" t="s">
        <v>447</v>
      </c>
      <c r="D198" s="306"/>
      <c r="E198" s="306"/>
      <c r="F198" s="306" t="s">
        <v>448</v>
      </c>
      <c r="G198" s="307"/>
      <c r="H198" s="363" t="s">
        <v>449</v>
      </c>
      <c r="I198" s="363"/>
      <c r="J198" s="363"/>
      <c r="K198" s="242"/>
    </row>
    <row r="199" spans="2:11" ht="5.25" customHeight="1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>
      <c r="B200" s="270"/>
      <c r="C200" s="250" t="s">
        <v>439</v>
      </c>
      <c r="D200" s="250"/>
      <c r="E200" s="250"/>
      <c r="F200" s="269" t="s">
        <v>47</v>
      </c>
      <c r="G200" s="250"/>
      <c r="H200" s="361" t="s">
        <v>450</v>
      </c>
      <c r="I200" s="361"/>
      <c r="J200" s="361"/>
      <c r="K200" s="291"/>
    </row>
    <row r="201" spans="2:11" ht="15" customHeight="1">
      <c r="B201" s="270"/>
      <c r="C201" s="276"/>
      <c r="D201" s="250"/>
      <c r="E201" s="250"/>
      <c r="F201" s="269" t="s">
        <v>48</v>
      </c>
      <c r="G201" s="250"/>
      <c r="H201" s="361" t="s">
        <v>451</v>
      </c>
      <c r="I201" s="361"/>
      <c r="J201" s="361"/>
      <c r="K201" s="291"/>
    </row>
    <row r="202" spans="2:11" ht="15" customHeight="1">
      <c r="B202" s="270"/>
      <c r="C202" s="276"/>
      <c r="D202" s="250"/>
      <c r="E202" s="250"/>
      <c r="F202" s="269" t="s">
        <v>51</v>
      </c>
      <c r="G202" s="250"/>
      <c r="H202" s="361" t="s">
        <v>452</v>
      </c>
      <c r="I202" s="361"/>
      <c r="J202" s="361"/>
      <c r="K202" s="291"/>
    </row>
    <row r="203" spans="2:11" ht="15" customHeight="1">
      <c r="B203" s="270"/>
      <c r="C203" s="250"/>
      <c r="D203" s="250"/>
      <c r="E203" s="250"/>
      <c r="F203" s="269" t="s">
        <v>49</v>
      </c>
      <c r="G203" s="250"/>
      <c r="H203" s="361" t="s">
        <v>453</v>
      </c>
      <c r="I203" s="361"/>
      <c r="J203" s="361"/>
      <c r="K203" s="291"/>
    </row>
    <row r="204" spans="2:11" ht="15" customHeight="1">
      <c r="B204" s="270"/>
      <c r="C204" s="250"/>
      <c r="D204" s="250"/>
      <c r="E204" s="250"/>
      <c r="F204" s="269" t="s">
        <v>50</v>
      </c>
      <c r="G204" s="250"/>
      <c r="H204" s="361" t="s">
        <v>454</v>
      </c>
      <c r="I204" s="361"/>
      <c r="J204" s="361"/>
      <c r="K204" s="291"/>
    </row>
    <row r="205" spans="2:11" ht="15" customHeight="1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>
      <c r="B206" s="270"/>
      <c r="C206" s="250" t="s">
        <v>395</v>
      </c>
      <c r="D206" s="250"/>
      <c r="E206" s="250"/>
      <c r="F206" s="269" t="s">
        <v>83</v>
      </c>
      <c r="G206" s="250"/>
      <c r="H206" s="361" t="s">
        <v>455</v>
      </c>
      <c r="I206" s="361"/>
      <c r="J206" s="361"/>
      <c r="K206" s="291"/>
    </row>
    <row r="207" spans="2:11" ht="15" customHeight="1">
      <c r="B207" s="270"/>
      <c r="C207" s="276"/>
      <c r="D207" s="250"/>
      <c r="E207" s="250"/>
      <c r="F207" s="269" t="s">
        <v>292</v>
      </c>
      <c r="G207" s="250"/>
      <c r="H207" s="361" t="s">
        <v>293</v>
      </c>
      <c r="I207" s="361"/>
      <c r="J207" s="361"/>
      <c r="K207" s="291"/>
    </row>
    <row r="208" spans="2:11" ht="15" customHeight="1">
      <c r="B208" s="270"/>
      <c r="C208" s="250"/>
      <c r="D208" s="250"/>
      <c r="E208" s="250"/>
      <c r="F208" s="269" t="s">
        <v>290</v>
      </c>
      <c r="G208" s="250"/>
      <c r="H208" s="361" t="s">
        <v>456</v>
      </c>
      <c r="I208" s="361"/>
      <c r="J208" s="361"/>
      <c r="K208" s="291"/>
    </row>
    <row r="209" spans="2:11" ht="15" customHeight="1">
      <c r="B209" s="308"/>
      <c r="C209" s="276"/>
      <c r="D209" s="276"/>
      <c r="E209" s="276"/>
      <c r="F209" s="269" t="s">
        <v>294</v>
      </c>
      <c r="G209" s="255"/>
      <c r="H209" s="362" t="s">
        <v>295</v>
      </c>
      <c r="I209" s="362"/>
      <c r="J209" s="362"/>
      <c r="K209" s="309"/>
    </row>
    <row r="210" spans="2:11" ht="15" customHeight="1">
      <c r="B210" s="308"/>
      <c r="C210" s="276"/>
      <c r="D210" s="276"/>
      <c r="E210" s="276"/>
      <c r="F210" s="269" t="s">
        <v>296</v>
      </c>
      <c r="G210" s="255"/>
      <c r="H210" s="362" t="s">
        <v>236</v>
      </c>
      <c r="I210" s="362"/>
      <c r="J210" s="362"/>
      <c r="K210" s="309"/>
    </row>
    <row r="211" spans="2:11" ht="15" customHeight="1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>
      <c r="B212" s="308"/>
      <c r="C212" s="250" t="s">
        <v>419</v>
      </c>
      <c r="D212" s="276"/>
      <c r="E212" s="276"/>
      <c r="F212" s="269">
        <v>1</v>
      </c>
      <c r="G212" s="255"/>
      <c r="H212" s="362" t="s">
        <v>457</v>
      </c>
      <c r="I212" s="362"/>
      <c r="J212" s="362"/>
      <c r="K212" s="309"/>
    </row>
    <row r="213" spans="2:11" ht="15" customHeight="1">
      <c r="B213" s="308"/>
      <c r="C213" s="276"/>
      <c r="D213" s="276"/>
      <c r="E213" s="276"/>
      <c r="F213" s="269">
        <v>2</v>
      </c>
      <c r="G213" s="255"/>
      <c r="H213" s="362" t="s">
        <v>458</v>
      </c>
      <c r="I213" s="362"/>
      <c r="J213" s="362"/>
      <c r="K213" s="309"/>
    </row>
    <row r="214" spans="2:11" ht="15" customHeight="1">
      <c r="B214" s="308"/>
      <c r="C214" s="276"/>
      <c r="D214" s="276"/>
      <c r="E214" s="276"/>
      <c r="F214" s="269">
        <v>3</v>
      </c>
      <c r="G214" s="255"/>
      <c r="H214" s="362" t="s">
        <v>459</v>
      </c>
      <c r="I214" s="362"/>
      <c r="J214" s="362"/>
      <c r="K214" s="309"/>
    </row>
    <row r="215" spans="2:11" ht="15" customHeight="1">
      <c r="B215" s="308"/>
      <c r="C215" s="276"/>
      <c r="D215" s="276"/>
      <c r="E215" s="276"/>
      <c r="F215" s="269">
        <v>4</v>
      </c>
      <c r="G215" s="255"/>
      <c r="H215" s="362" t="s">
        <v>460</v>
      </c>
      <c r="I215" s="362"/>
      <c r="J215" s="362"/>
      <c r="K215" s="309"/>
    </row>
    <row r="216" spans="2:11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101 - MK1 - u kapličky</vt:lpstr>
      <vt:lpstr>102 - MK2 - u myslivecké ...</vt:lpstr>
      <vt:lpstr>Pokyny pro vyplnění</vt:lpstr>
      <vt:lpstr>'101 - MK1 - u kapličky'!Názvy_tisku</vt:lpstr>
      <vt:lpstr>'102 - MK2 - u myslivecké ...'!Názvy_tisku</vt:lpstr>
      <vt:lpstr>'Rekapitulace stavby'!Názvy_tisku</vt:lpstr>
      <vt:lpstr>'101 - MK1 - u kapličky'!Oblast_tisku</vt:lpstr>
      <vt:lpstr>'102 - MK2 - u myslivecké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HP-nb\Jirka</dc:creator>
  <cp:lastModifiedBy>Jirka</cp:lastModifiedBy>
  <dcterms:created xsi:type="dcterms:W3CDTF">2017-03-16T19:41:02Z</dcterms:created>
  <dcterms:modified xsi:type="dcterms:W3CDTF">2017-03-16T19:41:09Z</dcterms:modified>
</cp:coreProperties>
</file>